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روابط عمومی\5th\"/>
    </mc:Choice>
  </mc:AlternateContent>
  <bookViews>
    <workbookView xWindow="240" yWindow="555" windowWidth="20115" windowHeight="7065"/>
  </bookViews>
  <sheets>
    <sheet name="فرم 1" sheetId="1" r:id="rId1"/>
    <sheet name="فرم 2" sheetId="8" r:id="rId2"/>
    <sheet name="فرم 3" sheetId="9" r:id="rId3"/>
    <sheet name="ليست" sheetId="3" r:id="rId4"/>
  </sheets>
  <externalReferences>
    <externalReference r:id="rId5"/>
  </externalReferences>
  <definedNames>
    <definedName name="_xlnm._FilterDatabase" localSheetId="3" hidden="1">ليست!$A$2:$BA$5</definedName>
    <definedName name="t_np">[1]نهايي!$F$4:$G$200</definedName>
    <definedName name="t_pish">[1]نهايي!$BK$4:$DF$200</definedName>
    <definedName name="Z_07E2962C_D5F7_4CC0_B114_B453952816D6_.wvu.Cols" localSheetId="0" hidden="1">'فرم 1'!#REF!</definedName>
    <definedName name="Z_07E2962C_D5F7_4CC0_B114_B453952816D6_.wvu.Cols" localSheetId="1" hidden="1">'فرم 2'!#REF!</definedName>
    <definedName name="Z_07E2962C_D5F7_4CC0_B114_B453952816D6_.wvu.Cols" localSheetId="2" hidden="1">'فرم 3'!#REF!</definedName>
    <definedName name="Z_68146AA6_A788_4395_AB0E_AABCD64F8D63_.wvu.Cols" localSheetId="0" hidden="1">'فرم 1'!#REF!</definedName>
    <definedName name="Z_68146AA6_A788_4395_AB0E_AABCD64F8D63_.wvu.Cols" localSheetId="1" hidden="1">'فرم 2'!#REF!</definedName>
    <definedName name="Z_68146AA6_A788_4395_AB0E_AABCD64F8D63_.wvu.Cols" localSheetId="2" hidden="1">'فرم 3'!#REF!</definedName>
    <definedName name="Z_F1F4828C_88F8_4254_A3B6_3683E02226B2_.wvu.Cols" localSheetId="0" hidden="1">'فرم 1'!#REF!</definedName>
    <definedName name="Z_F1F4828C_88F8_4254_A3B6_3683E02226B2_.wvu.Cols" localSheetId="1" hidden="1">'فرم 2'!#REF!</definedName>
    <definedName name="Z_F1F4828C_88F8_4254_A3B6_3683E02226B2_.wvu.Cols" localSheetId="2" hidden="1">'فرم 3'!#REF!</definedName>
    <definedName name="محل" localSheetId="1">#REF!</definedName>
    <definedName name="محل" localSheetId="2">#REF!</definedName>
    <definedName name="محل">#REF!</definedName>
    <definedName name="نوع" localSheetId="1">#REF!</definedName>
    <definedName name="نوع" localSheetId="2">#REF!</definedName>
    <definedName name="نوع">#REF!</definedName>
  </definedNames>
  <calcPr calcId="162913"/>
</workbook>
</file>

<file path=xl/calcChain.xml><?xml version="1.0" encoding="utf-8"?>
<calcChain xmlns="http://schemas.openxmlformats.org/spreadsheetml/2006/main">
  <c r="CL5" i="3" l="1"/>
  <c r="CL4" i="3"/>
  <c r="CL3" i="3"/>
  <c r="CK5" i="3" l="1"/>
  <c r="CG5" i="3"/>
  <c r="CD5" i="3"/>
  <c r="DO5" i="3" s="1"/>
  <c r="CC5" i="3"/>
  <c r="CB5" i="3"/>
  <c r="CA5" i="3"/>
  <c r="BZ5" i="3"/>
  <c r="BY5" i="3"/>
  <c r="DJ5" i="3" s="1"/>
  <c r="BX5" i="3"/>
  <c r="BV5" i="3"/>
  <c r="BU5" i="3"/>
  <c r="BT5" i="3"/>
  <c r="BS5" i="3"/>
  <c r="BR5" i="3"/>
  <c r="BQ5" i="3"/>
  <c r="DB5" i="3" s="1"/>
  <c r="BP5" i="3"/>
  <c r="DA5" i="3" s="1"/>
  <c r="BO5" i="3"/>
  <c r="BL5" i="3"/>
  <c r="BK5" i="3"/>
  <c r="BI5" i="3"/>
  <c r="BH5" i="3"/>
  <c r="BG5" i="3"/>
  <c r="BF5" i="3"/>
  <c r="CQ5" i="3" s="1"/>
  <c r="BD5" i="3"/>
  <c r="CO5" i="3" s="1"/>
  <c r="BC5" i="3"/>
  <c r="AZ5" i="3"/>
  <c r="AM5" i="3" s="1"/>
  <c r="L5" i="3"/>
  <c r="I5" i="3"/>
  <c r="H5" i="3"/>
  <c r="F5" i="3"/>
  <c r="E5" i="3"/>
  <c r="AF351" i="9"/>
  <c r="AF347" i="9"/>
  <c r="AF346" i="9"/>
  <c r="AF345" i="9"/>
  <c r="AF344" i="9"/>
  <c r="AF343" i="9"/>
  <c r="AF342" i="9"/>
  <c r="AE341" i="9"/>
  <c r="AE340" i="9"/>
  <c r="AE339" i="9"/>
  <c r="AE338" i="9"/>
  <c r="AE337" i="9"/>
  <c r="AE336" i="9"/>
  <c r="AE335" i="9"/>
  <c r="AE334" i="9"/>
  <c r="AE333" i="9"/>
  <c r="AE332" i="9"/>
  <c r="AE331" i="9"/>
  <c r="AE330" i="9"/>
  <c r="AE329" i="9"/>
  <c r="AE328" i="9"/>
  <c r="AE327" i="9"/>
  <c r="AE326" i="9"/>
  <c r="AE325" i="9"/>
  <c r="AE324" i="9"/>
  <c r="AE323" i="9"/>
  <c r="AE322" i="9"/>
  <c r="AE321" i="9"/>
  <c r="AE320" i="9"/>
  <c r="AE319" i="9"/>
  <c r="AE318" i="9"/>
  <c r="AE317" i="9"/>
  <c r="AE316" i="9"/>
  <c r="AE315" i="9"/>
  <c r="AE314" i="9"/>
  <c r="AE313" i="9"/>
  <c r="AE312" i="9"/>
  <c r="AE311" i="9"/>
  <c r="AE310" i="9"/>
  <c r="AE309" i="9"/>
  <c r="AE308" i="9"/>
  <c r="AE307" i="9"/>
  <c r="AE306" i="9"/>
  <c r="AE305" i="9"/>
  <c r="AE304" i="9"/>
  <c r="AE303" i="9"/>
  <c r="AE302" i="9"/>
  <c r="AE301" i="9"/>
  <c r="AE300" i="9"/>
  <c r="AE299" i="9"/>
  <c r="AE298" i="9"/>
  <c r="AE297" i="9"/>
  <c r="AE296" i="9"/>
  <c r="AE295" i="9"/>
  <c r="AE294" i="9"/>
  <c r="AE293" i="9"/>
  <c r="AE292" i="9"/>
  <c r="AE291" i="9"/>
  <c r="AE290" i="9"/>
  <c r="AE289" i="9"/>
  <c r="AE288" i="9"/>
  <c r="AE287" i="9"/>
  <c r="AE286" i="9"/>
  <c r="AE285" i="9"/>
  <c r="AE284" i="9"/>
  <c r="AE283" i="9"/>
  <c r="AE282" i="9"/>
  <c r="AE281" i="9"/>
  <c r="AE280" i="9"/>
  <c r="AE279" i="9"/>
  <c r="AE278" i="9"/>
  <c r="AE277" i="9"/>
  <c r="AE276" i="9"/>
  <c r="AE275" i="9"/>
  <c r="AE274" i="9"/>
  <c r="AE273" i="9"/>
  <c r="AE272" i="9"/>
  <c r="AE271" i="9"/>
  <c r="AE270" i="9"/>
  <c r="AE269" i="9"/>
  <c r="AE268" i="9"/>
  <c r="AE267" i="9"/>
  <c r="AE266" i="9"/>
  <c r="AE265" i="9"/>
  <c r="AE264" i="9"/>
  <c r="AE263" i="9"/>
  <c r="AE262" i="9"/>
  <c r="AE261" i="9"/>
  <c r="AE260" i="9"/>
  <c r="AE259" i="9"/>
  <c r="AE258" i="9"/>
  <c r="AE257" i="9"/>
  <c r="AE256" i="9"/>
  <c r="AE255" i="9"/>
  <c r="AE254" i="9"/>
  <c r="AE253" i="9"/>
  <c r="AE252" i="9"/>
  <c r="AE251" i="9"/>
  <c r="AE250" i="9"/>
  <c r="AE249" i="9"/>
  <c r="AE248" i="9"/>
  <c r="AE247" i="9"/>
  <c r="AE246" i="9"/>
  <c r="AE245" i="9"/>
  <c r="AE244" i="9"/>
  <c r="AE243" i="9"/>
  <c r="AE242" i="9"/>
  <c r="AE241" i="9"/>
  <c r="AE240" i="9"/>
  <c r="AE239" i="9"/>
  <c r="AE238" i="9"/>
  <c r="AE237" i="9"/>
  <c r="AE236" i="9"/>
  <c r="AE235" i="9"/>
  <c r="AE234" i="9"/>
  <c r="AE233" i="9"/>
  <c r="AE232" i="9"/>
  <c r="AE231" i="9"/>
  <c r="AE230" i="9"/>
  <c r="AE229" i="9"/>
  <c r="AE228" i="9"/>
  <c r="AE227" i="9"/>
  <c r="AE226" i="9"/>
  <c r="AE225" i="9"/>
  <c r="AE224" i="9"/>
  <c r="AE223" i="9"/>
  <c r="AE222" i="9"/>
  <c r="AE221" i="9"/>
  <c r="AE220" i="9"/>
  <c r="AE219" i="9"/>
  <c r="AE218" i="9"/>
  <c r="AE217" i="9"/>
  <c r="AE216" i="9"/>
  <c r="AE215" i="9"/>
  <c r="AE214" i="9"/>
  <c r="AE213" i="9"/>
  <c r="AE212" i="9"/>
  <c r="AE211" i="9"/>
  <c r="AE210" i="9"/>
  <c r="AE209" i="9"/>
  <c r="AE208" i="9"/>
  <c r="AE207" i="9"/>
  <c r="AE206" i="9"/>
  <c r="AE205" i="9"/>
  <c r="AE204" i="9"/>
  <c r="AE203" i="9"/>
  <c r="AE202" i="9"/>
  <c r="AE201" i="9"/>
  <c r="AE200" i="9"/>
  <c r="AE199" i="9"/>
  <c r="AE198" i="9"/>
  <c r="AE197" i="9"/>
  <c r="AE196" i="9"/>
  <c r="AE195" i="9"/>
  <c r="AE194" i="9"/>
  <c r="AE193" i="9"/>
  <c r="AE192" i="9"/>
  <c r="AE191" i="9"/>
  <c r="AE190" i="9"/>
  <c r="AE189" i="9"/>
  <c r="AE188" i="9"/>
  <c r="AE187" i="9"/>
  <c r="AE186" i="9"/>
  <c r="AE185" i="9"/>
  <c r="AE184" i="9"/>
  <c r="AE183" i="9"/>
  <c r="AE182" i="9"/>
  <c r="AE181" i="9"/>
  <c r="AE180" i="9"/>
  <c r="AE179" i="9"/>
  <c r="AE178" i="9"/>
  <c r="AE177" i="9"/>
  <c r="AE176" i="9"/>
  <c r="AE175" i="9"/>
  <c r="AE174" i="9"/>
  <c r="AE173" i="9"/>
  <c r="AE172" i="9"/>
  <c r="AE171" i="9"/>
  <c r="AE170" i="9"/>
  <c r="AE169" i="9"/>
  <c r="AE168" i="9"/>
  <c r="AE167" i="9"/>
  <c r="AE166" i="9"/>
  <c r="AE165" i="9"/>
  <c r="AE164" i="9"/>
  <c r="AE163" i="9"/>
  <c r="AE162" i="9"/>
  <c r="AE161" i="9"/>
  <c r="AE160" i="9"/>
  <c r="AE159" i="9"/>
  <c r="AE158" i="9"/>
  <c r="AE157" i="9"/>
  <c r="AE156" i="9"/>
  <c r="AE155" i="9"/>
  <c r="AE154" i="9"/>
  <c r="AE153" i="9"/>
  <c r="AE152" i="9"/>
  <c r="AE151" i="9"/>
  <c r="AE150" i="9"/>
  <c r="AE149" i="9"/>
  <c r="AE148" i="9"/>
  <c r="AE147" i="9"/>
  <c r="AE146" i="9"/>
  <c r="AE145" i="9"/>
  <c r="AE144" i="9"/>
  <c r="AE143" i="9"/>
  <c r="AE142" i="9"/>
  <c r="AE141" i="9"/>
  <c r="AE140" i="9"/>
  <c r="AE139" i="9"/>
  <c r="AE138" i="9"/>
  <c r="AE137" i="9"/>
  <c r="AE136" i="9"/>
  <c r="AE135" i="9"/>
  <c r="AE134" i="9"/>
  <c r="AE133" i="9"/>
  <c r="AE132" i="9"/>
  <c r="AE131" i="9"/>
  <c r="AE130" i="9"/>
  <c r="AE129" i="9"/>
  <c r="AE128" i="9"/>
  <c r="AE127" i="9"/>
  <c r="AE126" i="9"/>
  <c r="AE125" i="9"/>
  <c r="AE124" i="9"/>
  <c r="AE123" i="9"/>
  <c r="AE122" i="9"/>
  <c r="AE121" i="9"/>
  <c r="AE120" i="9"/>
  <c r="AE119" i="9"/>
  <c r="AE118" i="9"/>
  <c r="AE117" i="9"/>
  <c r="AE116" i="9"/>
  <c r="AE115" i="9"/>
  <c r="AE114" i="9"/>
  <c r="AE113" i="9"/>
  <c r="AE112" i="9"/>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I63" i="9"/>
  <c r="X62" i="9"/>
  <c r="W62" i="9"/>
  <c r="R62" i="9"/>
  <c r="T62" i="9" s="1"/>
  <c r="X61" i="9"/>
  <c r="W61" i="9"/>
  <c r="R61" i="9"/>
  <c r="T61" i="9" s="1"/>
  <c r="X60" i="9"/>
  <c r="W60" i="9"/>
  <c r="R60" i="9"/>
  <c r="T60" i="9" s="1"/>
  <c r="X59" i="9"/>
  <c r="W59" i="9"/>
  <c r="R59" i="9"/>
  <c r="T59" i="9" s="1"/>
  <c r="X58" i="9"/>
  <c r="W58" i="9"/>
  <c r="R58" i="9"/>
  <c r="T58" i="9" s="1"/>
  <c r="X57" i="9"/>
  <c r="W57" i="9"/>
  <c r="R57" i="9"/>
  <c r="T57" i="9" s="1"/>
  <c r="X56" i="9"/>
  <c r="W56" i="9"/>
  <c r="R56" i="9"/>
  <c r="T56" i="9" s="1"/>
  <c r="X55" i="9"/>
  <c r="W55" i="9"/>
  <c r="R55" i="9"/>
  <c r="T55" i="9" s="1"/>
  <c r="X54" i="9"/>
  <c r="W54" i="9"/>
  <c r="R54" i="9"/>
  <c r="T54" i="9" s="1"/>
  <c r="X53" i="9"/>
  <c r="W53" i="9"/>
  <c r="R53" i="9"/>
  <c r="T53" i="9" s="1"/>
  <c r="X52" i="9"/>
  <c r="W52" i="9"/>
  <c r="R52" i="9"/>
  <c r="T52" i="9" s="1"/>
  <c r="X51" i="9"/>
  <c r="W51" i="9"/>
  <c r="R51" i="9"/>
  <c r="T51" i="9" s="1"/>
  <c r="X50" i="9"/>
  <c r="W50" i="9"/>
  <c r="R50" i="9"/>
  <c r="T50" i="9" s="1"/>
  <c r="X49" i="9"/>
  <c r="W49" i="9"/>
  <c r="R49" i="9"/>
  <c r="T49" i="9" s="1"/>
  <c r="X48" i="9"/>
  <c r="W48" i="9"/>
  <c r="W46" i="9" s="1"/>
  <c r="W63" i="9" s="1"/>
  <c r="K63" i="9" s="1"/>
  <c r="N6" i="9" s="1"/>
  <c r="BE5" i="3" s="1"/>
  <c r="R48" i="9"/>
  <c r="T48" i="9" s="1"/>
  <c r="X47" i="9"/>
  <c r="W47" i="9"/>
  <c r="R47" i="9"/>
  <c r="AB47" i="9" s="1"/>
  <c r="Z46" i="9"/>
  <c r="Z63" i="9" s="1"/>
  <c r="AC42" i="9"/>
  <c r="AC43" i="9" s="1"/>
  <c r="AD348" i="9" s="1"/>
  <c r="AB41" i="9"/>
  <c r="AB42" i="9" s="1"/>
  <c r="AB23" i="9"/>
  <c r="M15" i="9"/>
  <c r="AC342" i="9" s="1"/>
  <c r="L15" i="9"/>
  <c r="G15" i="9"/>
  <c r="AC13" i="9" s="1"/>
  <c r="E15" i="9"/>
  <c r="AC14" i="9"/>
  <c r="O14" i="9"/>
  <c r="O13" i="9"/>
  <c r="O12" i="9"/>
  <c r="O11" i="9"/>
  <c r="CJ5" i="3"/>
  <c r="DR5" i="3"/>
  <c r="DN5" i="3"/>
  <c r="DM5" i="3"/>
  <c r="DL5" i="3"/>
  <c r="DK5" i="3"/>
  <c r="DI5" i="3"/>
  <c r="BW5" i="3"/>
  <c r="DH5" i="3" s="1"/>
  <c r="DG5" i="3"/>
  <c r="DF5" i="3"/>
  <c r="DE5" i="3"/>
  <c r="DD5" i="3"/>
  <c r="DC5" i="3"/>
  <c r="CZ5" i="3"/>
  <c r="CW5" i="3"/>
  <c r="CV5" i="3"/>
  <c r="CT5" i="3"/>
  <c r="CS5" i="3"/>
  <c r="CR5" i="3"/>
  <c r="CN5" i="3"/>
  <c r="AI5" i="3"/>
  <c r="AD5" i="3"/>
  <c r="C5" i="3"/>
  <c r="A5" i="3"/>
  <c r="CK4" i="3"/>
  <c r="CG4" i="3"/>
  <c r="DR4" i="3" s="1"/>
  <c r="CD4" i="3"/>
  <c r="CC4" i="3"/>
  <c r="DN4" i="3" s="1"/>
  <c r="CB4" i="3"/>
  <c r="DM4" i="3" s="1"/>
  <c r="CA4" i="3"/>
  <c r="BZ4" i="3"/>
  <c r="BY4" i="3"/>
  <c r="BX4" i="3"/>
  <c r="BV4" i="3"/>
  <c r="DG4" i="3" s="1"/>
  <c r="BU4" i="3"/>
  <c r="DF4" i="3" s="1"/>
  <c r="BT4" i="3"/>
  <c r="DE4" i="3" s="1"/>
  <c r="BS4" i="3"/>
  <c r="DD4" i="3" s="1"/>
  <c r="BR4" i="3"/>
  <c r="DC4" i="3" s="1"/>
  <c r="BQ4" i="3"/>
  <c r="DB4" i="3" s="1"/>
  <c r="BP4" i="3"/>
  <c r="DA4" i="3" s="1"/>
  <c r="BO4" i="3"/>
  <c r="CZ4" i="3" s="1"/>
  <c r="BL4" i="3"/>
  <c r="CW4" i="3" s="1"/>
  <c r="BK4" i="3"/>
  <c r="CV4" i="3" s="1"/>
  <c r="BI4" i="3"/>
  <c r="CT4" i="3" s="1"/>
  <c r="BH4" i="3"/>
  <c r="CS4" i="3" s="1"/>
  <c r="BG4" i="3"/>
  <c r="CR4" i="3" s="1"/>
  <c r="BF4" i="3"/>
  <c r="CQ4" i="3" s="1"/>
  <c r="BD4" i="3"/>
  <c r="CO4" i="3" s="1"/>
  <c r="BC4" i="3"/>
  <c r="CN4" i="3" s="1"/>
  <c r="AZ4" i="3"/>
  <c r="AM4" i="3" s="1"/>
  <c r="CJ4" i="3"/>
  <c r="DO4" i="3"/>
  <c r="DL4" i="3"/>
  <c r="DK4" i="3"/>
  <c r="DJ4" i="3"/>
  <c r="DI4" i="3"/>
  <c r="BW4" i="3"/>
  <c r="DH4" i="3" s="1"/>
  <c r="A4" i="3"/>
  <c r="CK3" i="3"/>
  <c r="AF351" i="8"/>
  <c r="AF347" i="8"/>
  <c r="AF346" i="8"/>
  <c r="AF345" i="8"/>
  <c r="AF344" i="8"/>
  <c r="AF343" i="8"/>
  <c r="AF342" i="8"/>
  <c r="AE341" i="8"/>
  <c r="AE340" i="8"/>
  <c r="AE339" i="8"/>
  <c r="AE338" i="8"/>
  <c r="AE337" i="8"/>
  <c r="AE336" i="8"/>
  <c r="AE335" i="8"/>
  <c r="AE334" i="8"/>
  <c r="AE333" i="8"/>
  <c r="AE332" i="8"/>
  <c r="AE331" i="8"/>
  <c r="AE330" i="8"/>
  <c r="AE329" i="8"/>
  <c r="AE328" i="8"/>
  <c r="AE327" i="8"/>
  <c r="AE326" i="8"/>
  <c r="AE325" i="8"/>
  <c r="AE324" i="8"/>
  <c r="AE323" i="8"/>
  <c r="AE322" i="8"/>
  <c r="AE321" i="8"/>
  <c r="AE320" i="8"/>
  <c r="AE319" i="8"/>
  <c r="AE318" i="8"/>
  <c r="AE317" i="8"/>
  <c r="AE316" i="8"/>
  <c r="AE315" i="8"/>
  <c r="AE314" i="8"/>
  <c r="AE313" i="8"/>
  <c r="AE312" i="8"/>
  <c r="AE311" i="8"/>
  <c r="AE310" i="8"/>
  <c r="AE309" i="8"/>
  <c r="AE308" i="8"/>
  <c r="AE307" i="8"/>
  <c r="AE306" i="8"/>
  <c r="AE305" i="8"/>
  <c r="AE304" i="8"/>
  <c r="AE303" i="8"/>
  <c r="AE302" i="8"/>
  <c r="AE301" i="8"/>
  <c r="AE300" i="8"/>
  <c r="AE299" i="8"/>
  <c r="AE298" i="8"/>
  <c r="AE297" i="8"/>
  <c r="AE296" i="8"/>
  <c r="AE295" i="8"/>
  <c r="AE294" i="8"/>
  <c r="AE293" i="8"/>
  <c r="AE292" i="8"/>
  <c r="AE291" i="8"/>
  <c r="AE290" i="8"/>
  <c r="AE289" i="8"/>
  <c r="AE288" i="8"/>
  <c r="AE287" i="8"/>
  <c r="AE286" i="8"/>
  <c r="AE285" i="8"/>
  <c r="AE284" i="8"/>
  <c r="AE283" i="8"/>
  <c r="AE282" i="8"/>
  <c r="AE281" i="8"/>
  <c r="AE280" i="8"/>
  <c r="AE279" i="8"/>
  <c r="AE278" i="8"/>
  <c r="AE277" i="8"/>
  <c r="AE276" i="8"/>
  <c r="AE275" i="8"/>
  <c r="AE274" i="8"/>
  <c r="AE273" i="8"/>
  <c r="AE272" i="8"/>
  <c r="AE271" i="8"/>
  <c r="AE270" i="8"/>
  <c r="AE269" i="8"/>
  <c r="AE268" i="8"/>
  <c r="AE267" i="8"/>
  <c r="AE266" i="8"/>
  <c r="AE265" i="8"/>
  <c r="AE264" i="8"/>
  <c r="AE263" i="8"/>
  <c r="AE262" i="8"/>
  <c r="AE261" i="8"/>
  <c r="AE260" i="8"/>
  <c r="AE259" i="8"/>
  <c r="AE258" i="8"/>
  <c r="AE257" i="8"/>
  <c r="AE256" i="8"/>
  <c r="AE255" i="8"/>
  <c r="AE254" i="8"/>
  <c r="AE253" i="8"/>
  <c r="AE252" i="8"/>
  <c r="AE251" i="8"/>
  <c r="AE250" i="8"/>
  <c r="AE249" i="8"/>
  <c r="AE248" i="8"/>
  <c r="AE247" i="8"/>
  <c r="AE246" i="8"/>
  <c r="AE245" i="8"/>
  <c r="AE244" i="8"/>
  <c r="AE243" i="8"/>
  <c r="AE242" i="8"/>
  <c r="AE241" i="8"/>
  <c r="AE240" i="8"/>
  <c r="AE239" i="8"/>
  <c r="AE238" i="8"/>
  <c r="AE237" i="8"/>
  <c r="AE236" i="8"/>
  <c r="AE235" i="8"/>
  <c r="AE234" i="8"/>
  <c r="AE233" i="8"/>
  <c r="AE232" i="8"/>
  <c r="AE231" i="8"/>
  <c r="AE230" i="8"/>
  <c r="AE229" i="8"/>
  <c r="AE228" i="8"/>
  <c r="AE227" i="8"/>
  <c r="AE226" i="8"/>
  <c r="AE225" i="8"/>
  <c r="AE224" i="8"/>
  <c r="AE223" i="8"/>
  <c r="AE222" i="8"/>
  <c r="AE221" i="8"/>
  <c r="AE220" i="8"/>
  <c r="AE219" i="8"/>
  <c r="AE218" i="8"/>
  <c r="AE217" i="8"/>
  <c r="AE216" i="8"/>
  <c r="AE215" i="8"/>
  <c r="AE214" i="8"/>
  <c r="AE213" i="8"/>
  <c r="AE212" i="8"/>
  <c r="AE211" i="8"/>
  <c r="AE210" i="8"/>
  <c r="AE209" i="8"/>
  <c r="AE208" i="8"/>
  <c r="AE207" i="8"/>
  <c r="AE206" i="8"/>
  <c r="AE205" i="8"/>
  <c r="AE204" i="8"/>
  <c r="AE203" i="8"/>
  <c r="AE202" i="8"/>
  <c r="AE201" i="8"/>
  <c r="AE200" i="8"/>
  <c r="AE199" i="8"/>
  <c r="AE198" i="8"/>
  <c r="AE197" i="8"/>
  <c r="AE196" i="8"/>
  <c r="AE195" i="8"/>
  <c r="AE194" i="8"/>
  <c r="AE193" i="8"/>
  <c r="AE192" i="8"/>
  <c r="AE191" i="8"/>
  <c r="AE190" i="8"/>
  <c r="AE189" i="8"/>
  <c r="AE188" i="8"/>
  <c r="AE187" i="8"/>
  <c r="AE186" i="8"/>
  <c r="AE185" i="8"/>
  <c r="AE184" i="8"/>
  <c r="AE183" i="8"/>
  <c r="AE182" i="8"/>
  <c r="AE181" i="8"/>
  <c r="AE180" i="8"/>
  <c r="AE179" i="8"/>
  <c r="AE178" i="8"/>
  <c r="AE177" i="8"/>
  <c r="AE176" i="8"/>
  <c r="AE175" i="8"/>
  <c r="AE174" i="8"/>
  <c r="AE173" i="8"/>
  <c r="AE172" i="8"/>
  <c r="AE171" i="8"/>
  <c r="AE170" i="8"/>
  <c r="AE169" i="8"/>
  <c r="AE168" i="8"/>
  <c r="AE167" i="8"/>
  <c r="AE166" i="8"/>
  <c r="AE165" i="8"/>
  <c r="AE164" i="8"/>
  <c r="AE163" i="8"/>
  <c r="AE162" i="8"/>
  <c r="AE161" i="8"/>
  <c r="AE160" i="8"/>
  <c r="AE159" i="8"/>
  <c r="AE158" i="8"/>
  <c r="AE157" i="8"/>
  <c r="AE156" i="8"/>
  <c r="AE155" i="8"/>
  <c r="AE154" i="8"/>
  <c r="AE153" i="8"/>
  <c r="AE152" i="8"/>
  <c r="AE151" i="8"/>
  <c r="AE150" i="8"/>
  <c r="AE149" i="8"/>
  <c r="AE148" i="8"/>
  <c r="AE147" i="8"/>
  <c r="AE146" i="8"/>
  <c r="AE145" i="8"/>
  <c r="AE144" i="8"/>
  <c r="AE143" i="8"/>
  <c r="AE142" i="8"/>
  <c r="AE141" i="8"/>
  <c r="AE140" i="8"/>
  <c r="AE139" i="8"/>
  <c r="AE138" i="8"/>
  <c r="AE137" i="8"/>
  <c r="AE136" i="8"/>
  <c r="AE135" i="8"/>
  <c r="AE134" i="8"/>
  <c r="AE133" i="8"/>
  <c r="AE132" i="8"/>
  <c r="AE131" i="8"/>
  <c r="AE130" i="8"/>
  <c r="AE129" i="8"/>
  <c r="AE128" i="8"/>
  <c r="AE127" i="8"/>
  <c r="AE126" i="8"/>
  <c r="AE125" i="8"/>
  <c r="AE124" i="8"/>
  <c r="AE123" i="8"/>
  <c r="AE122" i="8"/>
  <c r="AE121" i="8"/>
  <c r="AE120" i="8"/>
  <c r="AE119" i="8"/>
  <c r="AE118" i="8"/>
  <c r="AE117" i="8"/>
  <c r="AE116" i="8"/>
  <c r="AE115" i="8"/>
  <c r="AE114" i="8"/>
  <c r="AE113" i="8"/>
  <c r="AE112" i="8"/>
  <c r="AE111" i="8"/>
  <c r="AE110" i="8"/>
  <c r="AE109" i="8"/>
  <c r="AE108" i="8"/>
  <c r="AE107" i="8"/>
  <c r="AE106" i="8"/>
  <c r="AE105" i="8"/>
  <c r="AE104" i="8"/>
  <c r="AE103" i="8"/>
  <c r="AE102" i="8"/>
  <c r="AE101" i="8"/>
  <c r="AE100" i="8"/>
  <c r="AE99" i="8"/>
  <c r="AE98" i="8"/>
  <c r="AE97" i="8"/>
  <c r="AE96" i="8"/>
  <c r="AE95" i="8"/>
  <c r="AE94" i="8"/>
  <c r="AE93" i="8"/>
  <c r="AE92" i="8"/>
  <c r="AE91" i="8"/>
  <c r="AE90" i="8"/>
  <c r="AE89" i="8"/>
  <c r="AE88" i="8"/>
  <c r="AE87" i="8"/>
  <c r="AE86" i="8"/>
  <c r="AE85" i="8"/>
  <c r="AE84" i="8"/>
  <c r="I3" i="8" s="1"/>
  <c r="BB4" i="3" s="1"/>
  <c r="CM4" i="3" s="1"/>
  <c r="I63" i="8"/>
  <c r="X62" i="8"/>
  <c r="W62" i="8"/>
  <c r="R62" i="8"/>
  <c r="T62" i="8" s="1"/>
  <c r="X61" i="8"/>
  <c r="W61" i="8"/>
  <c r="R61" i="8"/>
  <c r="T61" i="8" s="1"/>
  <c r="X60" i="8"/>
  <c r="W60" i="8"/>
  <c r="R60" i="8"/>
  <c r="T60" i="8" s="1"/>
  <c r="X59" i="8"/>
  <c r="W59" i="8"/>
  <c r="R59" i="8"/>
  <c r="T59" i="8" s="1"/>
  <c r="X58" i="8"/>
  <c r="W58" i="8"/>
  <c r="R58" i="8"/>
  <c r="T58" i="8" s="1"/>
  <c r="X57" i="8"/>
  <c r="W57" i="8"/>
  <c r="R57" i="8"/>
  <c r="T57" i="8" s="1"/>
  <c r="X56" i="8"/>
  <c r="W56" i="8"/>
  <c r="R56" i="8"/>
  <c r="T56" i="8" s="1"/>
  <c r="X55" i="8"/>
  <c r="W55" i="8"/>
  <c r="R55" i="8"/>
  <c r="T55" i="8" s="1"/>
  <c r="X54" i="8"/>
  <c r="W54" i="8"/>
  <c r="R54" i="8"/>
  <c r="T54" i="8" s="1"/>
  <c r="X53" i="8"/>
  <c r="W53" i="8"/>
  <c r="R53" i="8"/>
  <c r="T53" i="8" s="1"/>
  <c r="X52" i="8"/>
  <c r="W52" i="8"/>
  <c r="R52" i="8"/>
  <c r="T52" i="8" s="1"/>
  <c r="X51" i="8"/>
  <c r="W51" i="8"/>
  <c r="R51" i="8"/>
  <c r="T51" i="8" s="1"/>
  <c r="X50" i="8"/>
  <c r="W50" i="8"/>
  <c r="R50" i="8"/>
  <c r="T50" i="8" s="1"/>
  <c r="X49" i="8"/>
  <c r="W49" i="8"/>
  <c r="R49" i="8"/>
  <c r="T49" i="8" s="1"/>
  <c r="X48" i="8"/>
  <c r="W48" i="8"/>
  <c r="R48" i="8"/>
  <c r="T48" i="8" s="1"/>
  <c r="X47" i="8"/>
  <c r="W47" i="8"/>
  <c r="R47" i="8"/>
  <c r="AB47" i="8" s="1"/>
  <c r="Z46" i="8"/>
  <c r="Z63" i="8" s="1"/>
  <c r="X46" i="8"/>
  <c r="X63" i="8" s="1"/>
  <c r="O63" i="8" s="1"/>
  <c r="AC42" i="8"/>
  <c r="AC43" i="8" s="1"/>
  <c r="AD348" i="8" s="1"/>
  <c r="AB23" i="8"/>
  <c r="M15" i="8"/>
  <c r="AC342" i="8" s="1"/>
  <c r="L15" i="8"/>
  <c r="G15" i="8"/>
  <c r="AC13" i="8" s="1"/>
  <c r="E15" i="8"/>
  <c r="AC14" i="8"/>
  <c r="O14" i="8"/>
  <c r="O13" i="8"/>
  <c r="O12" i="8"/>
  <c r="O11" i="8"/>
  <c r="CJ3" i="3"/>
  <c r="CG3" i="3"/>
  <c r="DR3" i="3" s="1"/>
  <c r="AC14" i="1"/>
  <c r="CE5" i="3" l="1"/>
  <c r="DP5" i="3" s="1"/>
  <c r="J5" i="3"/>
  <c r="X46" i="9"/>
  <c r="X63" i="9" s="1"/>
  <c r="O63" i="9" s="1"/>
  <c r="I3" i="9"/>
  <c r="BB5" i="3" s="1"/>
  <c r="K5" i="3"/>
  <c r="R5" i="3"/>
  <c r="M5" i="3"/>
  <c r="P5" i="3" s="1"/>
  <c r="D5" i="3"/>
  <c r="CP5" i="3"/>
  <c r="G5" i="3"/>
  <c r="T47" i="9"/>
  <c r="N5" i="3"/>
  <c r="W5" i="3"/>
  <c r="O5" i="3"/>
  <c r="AA5" i="3"/>
  <c r="S5" i="3"/>
  <c r="U5" i="3"/>
  <c r="Y5" i="3"/>
  <c r="AE5" i="3"/>
  <c r="V5" i="3"/>
  <c r="X5" i="3"/>
  <c r="Z5" i="3"/>
  <c r="AB5" i="3"/>
  <c r="AG5" i="3"/>
  <c r="AJ5" i="3"/>
  <c r="AC5" i="3"/>
  <c r="AF5" i="3"/>
  <c r="AH5" i="3"/>
  <c r="AK5" i="3"/>
  <c r="AC344" i="9"/>
  <c r="AD349" i="9"/>
  <c r="AC345" i="9" s="1"/>
  <c r="AF348" i="9"/>
  <c r="O15" i="9"/>
  <c r="BJ5" i="3" s="1"/>
  <c r="AC15" i="9"/>
  <c r="AB13" i="9"/>
  <c r="AB14" i="9" s="1"/>
  <c r="Y48" i="9"/>
  <c r="AA48" i="9" s="1"/>
  <c r="Y49" i="9"/>
  <c r="AA49" i="9" s="1"/>
  <c r="Y50" i="9"/>
  <c r="AA50" i="9" s="1"/>
  <c r="Y51" i="9"/>
  <c r="AA51" i="9" s="1"/>
  <c r="Y52" i="9"/>
  <c r="AA52" i="9" s="1"/>
  <c r="Y53" i="9"/>
  <c r="AA53" i="9" s="1"/>
  <c r="Y54" i="9"/>
  <c r="AA54" i="9" s="1"/>
  <c r="Y55" i="9"/>
  <c r="AA55" i="9" s="1"/>
  <c r="Y56" i="9"/>
  <c r="AA56" i="9" s="1"/>
  <c r="Y57" i="9"/>
  <c r="AA57" i="9" s="1"/>
  <c r="Y58" i="9"/>
  <c r="AA58" i="9" s="1"/>
  <c r="Y59" i="9"/>
  <c r="AA59" i="9" s="1"/>
  <c r="Y60" i="9"/>
  <c r="AA60" i="9" s="1"/>
  <c r="Y61" i="9"/>
  <c r="AA61" i="9" s="1"/>
  <c r="Y62" i="9"/>
  <c r="AA62" i="9" s="1"/>
  <c r="Y47" i="9"/>
  <c r="AL5" i="3"/>
  <c r="CE4" i="3"/>
  <c r="DP4" i="3" s="1"/>
  <c r="AD4" i="3"/>
  <c r="D4" i="3"/>
  <c r="F4" i="3"/>
  <c r="I4" i="3"/>
  <c r="K4" i="3"/>
  <c r="M4" i="3"/>
  <c r="O4" i="3"/>
  <c r="R4" i="3"/>
  <c r="U4" i="3"/>
  <c r="W4" i="3"/>
  <c r="Y4" i="3"/>
  <c r="AA4" i="3"/>
  <c r="AC4" i="3"/>
  <c r="AF4" i="3"/>
  <c r="AH4" i="3"/>
  <c r="AK4" i="3"/>
  <c r="AL4" i="3"/>
  <c r="C4" i="3"/>
  <c r="E4" i="3"/>
  <c r="H4" i="3"/>
  <c r="J4" i="3"/>
  <c r="L4" i="3"/>
  <c r="N4" i="3"/>
  <c r="S4" i="3"/>
  <c r="V4" i="3"/>
  <c r="X4" i="3"/>
  <c r="Z4" i="3"/>
  <c r="AB4" i="3"/>
  <c r="AE4" i="3"/>
  <c r="AG4" i="3"/>
  <c r="AJ4" i="3"/>
  <c r="AB41" i="8"/>
  <c r="AB42" i="8" s="1"/>
  <c r="AC15" i="8"/>
  <c r="O15" i="8"/>
  <c r="BJ4" i="3" s="1"/>
  <c r="AI4" i="3"/>
  <c r="AC344" i="8"/>
  <c r="AD349" i="8"/>
  <c r="AC345" i="8" s="1"/>
  <c r="AF348" i="8"/>
  <c r="AB13" i="8"/>
  <c r="AB14" i="8" s="1"/>
  <c r="W46" i="8"/>
  <c r="W63" i="8" s="1"/>
  <c r="K63" i="8" s="1"/>
  <c r="N6" i="8" s="1"/>
  <c r="BE4" i="3" s="1"/>
  <c r="T47" i="8"/>
  <c r="Y48" i="8"/>
  <c r="AA48" i="8" s="1"/>
  <c r="Y49" i="8"/>
  <c r="AA49" i="8" s="1"/>
  <c r="Y50" i="8"/>
  <c r="AA50" i="8" s="1"/>
  <c r="Y51" i="8"/>
  <c r="AA51" i="8" s="1"/>
  <c r="Y52" i="8"/>
  <c r="AA52" i="8" s="1"/>
  <c r="Y53" i="8"/>
  <c r="AA53" i="8" s="1"/>
  <c r="Y54" i="8"/>
  <c r="AA54" i="8" s="1"/>
  <c r="Y55" i="8"/>
  <c r="AA55" i="8" s="1"/>
  <c r="Y56" i="8"/>
  <c r="AA56" i="8" s="1"/>
  <c r="Y57" i="8"/>
  <c r="AA57" i="8" s="1"/>
  <c r="Y58" i="8"/>
  <c r="AA58" i="8" s="1"/>
  <c r="Y59" i="8"/>
  <c r="AA59" i="8" s="1"/>
  <c r="Y60" i="8"/>
  <c r="AA60" i="8" s="1"/>
  <c r="Y61" i="8"/>
  <c r="AA61" i="8" s="1"/>
  <c r="Y62" i="8"/>
  <c r="AA62" i="8" s="1"/>
  <c r="Y47" i="8"/>
  <c r="AB15" i="8" l="1"/>
  <c r="CF4" i="3" s="1"/>
  <c r="DQ4" i="3" s="1"/>
  <c r="D18" i="9"/>
  <c r="I18" i="9" s="1"/>
  <c r="Q5" i="3" s="1"/>
  <c r="CU5" i="3"/>
  <c r="Y46" i="9"/>
  <c r="Y63" i="9" s="1"/>
  <c r="R63" i="9" s="1"/>
  <c r="G4" i="3"/>
  <c r="CP4" i="3"/>
  <c r="AB15" i="9"/>
  <c r="CF5" i="3" s="1"/>
  <c r="DQ5" i="3" s="1"/>
  <c r="AC343" i="9"/>
  <c r="AA47" i="9"/>
  <c r="AA46" i="9" s="1"/>
  <c r="AA63" i="9" s="1"/>
  <c r="T63" i="9" s="1"/>
  <c r="AC346" i="9"/>
  <c r="D18" i="8"/>
  <c r="I18" i="8" s="1"/>
  <c r="Q4" i="3" s="1"/>
  <c r="P4" i="3"/>
  <c r="Y46" i="8"/>
  <c r="Y63" i="8" s="1"/>
  <c r="R63" i="8" s="1"/>
  <c r="AA47" i="8"/>
  <c r="AA46" i="8" s="1"/>
  <c r="AA63" i="8" s="1"/>
  <c r="T63" i="8" s="1"/>
  <c r="AC343" i="8"/>
  <c r="AC346" i="8"/>
  <c r="M15" i="1"/>
  <c r="AC342" i="1" s="1"/>
  <c r="O12" i="1"/>
  <c r="O13" i="1"/>
  <c r="O14" i="1"/>
  <c r="O11" i="1"/>
  <c r="L15" i="1"/>
  <c r="E15" i="1"/>
  <c r="AC347" i="9" l="1"/>
  <c r="BM5" i="3" s="1"/>
  <c r="AC347" i="8"/>
  <c r="BM4" i="3" s="1"/>
  <c r="CX4" i="3" s="1"/>
  <c r="O15" i="1"/>
  <c r="BJ3" i="3" s="1"/>
  <c r="AF349" i="9" l="1"/>
  <c r="M18" i="9" s="1"/>
  <c r="T5" i="3" s="1"/>
  <c r="AB43" i="9"/>
  <c r="AB44" i="9" s="1"/>
  <c r="AB45" i="9" s="1"/>
  <c r="BN5" i="3" s="1"/>
  <c r="D18" i="1"/>
  <c r="AF349" i="8"/>
  <c r="M18" i="8" s="1"/>
  <c r="T4" i="3" s="1"/>
  <c r="AB43" i="8"/>
  <c r="AB44" i="8" s="1"/>
  <c r="AB45" i="8" s="1"/>
  <c r="BN4" i="3" s="1"/>
  <c r="CY4" i="3" s="1"/>
  <c r="CD3" i="3"/>
  <c r="CC3" i="3"/>
  <c r="CB3" i="3"/>
  <c r="DM3" i="3" s="1"/>
  <c r="CA3" i="3"/>
  <c r="DL3" i="3" s="1"/>
  <c r="BZ3" i="3"/>
  <c r="DK3" i="3" s="1"/>
  <c r="BY3" i="3"/>
  <c r="DJ3" i="3" s="1"/>
  <c r="BX3" i="3"/>
  <c r="DI3" i="3" s="1"/>
  <c r="BV3" i="3"/>
  <c r="DG3" i="3" s="1"/>
  <c r="BU3" i="3"/>
  <c r="DF3" i="3" s="1"/>
  <c r="BT3" i="3"/>
  <c r="DE3" i="3" s="1"/>
  <c r="BS3" i="3"/>
  <c r="DD3" i="3" s="1"/>
  <c r="BR3" i="3"/>
  <c r="DC3" i="3" s="1"/>
  <c r="BQ3" i="3"/>
  <c r="DB3" i="3" s="1"/>
  <c r="BP3" i="3"/>
  <c r="DA3" i="3" s="1"/>
  <c r="BO3" i="3"/>
  <c r="CZ3" i="3" s="1"/>
  <c r="BL3" i="3"/>
  <c r="CW3" i="3" s="1"/>
  <c r="BK3" i="3"/>
  <c r="CV3" i="3" s="1"/>
  <c r="BI3" i="3"/>
  <c r="CT3" i="3" s="1"/>
  <c r="BH3" i="3"/>
  <c r="CS3" i="3" s="1"/>
  <c r="BG3" i="3"/>
  <c r="CR3" i="3" s="1"/>
  <c r="BF3" i="3"/>
  <c r="CQ3" i="3" s="1"/>
  <c r="BD3" i="3"/>
  <c r="CO3" i="3" s="1"/>
  <c r="BC3" i="3"/>
  <c r="AZ3" i="3"/>
  <c r="CU4" i="3" l="1"/>
  <c r="DS4" i="3" s="1"/>
  <c r="K38" i="8" s="1"/>
  <c r="CI4" i="3"/>
  <c r="AC85" i="8" s="1"/>
  <c r="AK3" i="3"/>
  <c r="AC3" i="3"/>
  <c r="K3" i="3"/>
  <c r="I3" i="3"/>
  <c r="E3" i="3"/>
  <c r="C3" i="3"/>
  <c r="AM3" i="3"/>
  <c r="J3" i="3"/>
  <c r="H3" i="3"/>
  <c r="F3" i="3"/>
  <c r="DO3" i="3"/>
  <c r="DN3" i="3"/>
  <c r="O3" i="3"/>
  <c r="N3" i="3"/>
  <c r="AG3" i="3"/>
  <c r="AL3" i="3"/>
  <c r="AI3" i="3"/>
  <c r="CN3" i="3"/>
  <c r="AJ3" i="3"/>
  <c r="S3" i="3"/>
  <c r="U3" i="3"/>
  <c r="W3" i="3"/>
  <c r="Y3" i="3"/>
  <c r="AA3" i="3"/>
  <c r="AE3" i="3"/>
  <c r="L3" i="3"/>
  <c r="R3" i="3"/>
  <c r="V3" i="3"/>
  <c r="X3" i="3"/>
  <c r="Z3" i="3"/>
  <c r="AB3" i="3"/>
  <c r="AF3" i="3"/>
  <c r="AH3" i="3"/>
  <c r="AD3" i="3"/>
  <c r="BW3" i="3"/>
  <c r="A3" i="3"/>
  <c r="AF351" i="1"/>
  <c r="AF347" i="1"/>
  <c r="AF346" i="1"/>
  <c r="AF345" i="1"/>
  <c r="AF344" i="1"/>
  <c r="AF343" i="1"/>
  <c r="AF342" i="1"/>
  <c r="AE341"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7" i="1"/>
  <c r="AE306" i="1"/>
  <c r="AE305" i="1"/>
  <c r="AE304"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I3" i="1" s="1"/>
  <c r="Z63" i="1"/>
  <c r="I63" i="1"/>
  <c r="X62" i="1"/>
  <c r="W62" i="1"/>
  <c r="AA62" i="1" s="1"/>
  <c r="R62" i="1"/>
  <c r="Y62" i="1" s="1"/>
  <c r="X61" i="1"/>
  <c r="W61" i="1"/>
  <c r="R61" i="1"/>
  <c r="Y61" i="1" s="1"/>
  <c r="AA61" i="1" s="1"/>
  <c r="Y60" i="1"/>
  <c r="X60" i="1"/>
  <c r="AA60" i="1" s="1"/>
  <c r="W60" i="1"/>
  <c r="R60" i="1"/>
  <c r="T60" i="1" s="1"/>
  <c r="Y59" i="1"/>
  <c r="X59" i="1"/>
  <c r="W59" i="1"/>
  <c r="AA59" i="1" s="1"/>
  <c r="T59" i="1"/>
  <c r="R59" i="1"/>
  <c r="X58" i="1"/>
  <c r="W58" i="1"/>
  <c r="R58" i="1"/>
  <c r="Y58" i="1" s="1"/>
  <c r="X57" i="1"/>
  <c r="W57" i="1"/>
  <c r="R57" i="1"/>
  <c r="Y57" i="1" s="1"/>
  <c r="AA57" i="1" s="1"/>
  <c r="Y56" i="1"/>
  <c r="X56" i="1"/>
  <c r="W56" i="1"/>
  <c r="T56" i="1"/>
  <c r="R56" i="1"/>
  <c r="X55" i="1"/>
  <c r="W55" i="1"/>
  <c r="R55" i="1"/>
  <c r="Y55" i="1" s="1"/>
  <c r="X54" i="1"/>
  <c r="AA54" i="1" s="1"/>
  <c r="W54" i="1"/>
  <c r="R54" i="1"/>
  <c r="Y54" i="1" s="1"/>
  <c r="X53" i="1"/>
  <c r="W53" i="1"/>
  <c r="R53" i="1"/>
  <c r="Y53" i="1" s="1"/>
  <c r="X52" i="1"/>
  <c r="W52" i="1"/>
  <c r="R52" i="1"/>
  <c r="Y52" i="1" s="1"/>
  <c r="X51" i="1"/>
  <c r="W51" i="1"/>
  <c r="R51" i="1"/>
  <c r="Y51" i="1" s="1"/>
  <c r="X50" i="1"/>
  <c r="W50" i="1"/>
  <c r="R50" i="1"/>
  <c r="Y50" i="1" s="1"/>
  <c r="X49" i="1"/>
  <c r="W49" i="1"/>
  <c r="R49" i="1"/>
  <c r="Y49" i="1" s="1"/>
  <c r="X48" i="1"/>
  <c r="X46" i="1" s="1"/>
  <c r="X63" i="1" s="1"/>
  <c r="O63" i="1" s="1"/>
  <c r="W48" i="1"/>
  <c r="R48" i="1"/>
  <c r="Y48" i="1" s="1"/>
  <c r="X47" i="1"/>
  <c r="W47" i="1"/>
  <c r="R47" i="1"/>
  <c r="T47" i="1" s="1"/>
  <c r="Z46" i="1"/>
  <c r="AC42" i="1"/>
  <c r="AC43" i="1" s="1"/>
  <c r="AD348" i="1" s="1"/>
  <c r="AB23" i="1"/>
  <c r="G15" i="1"/>
  <c r="AA55" i="1" l="1"/>
  <c r="AA58" i="1"/>
  <c r="T55" i="1"/>
  <c r="T58" i="1"/>
  <c r="T62" i="1"/>
  <c r="T54" i="1"/>
  <c r="T57" i="1"/>
  <c r="T61" i="1"/>
  <c r="AA56" i="1"/>
  <c r="AC13" i="1"/>
  <c r="CE3" i="3"/>
  <c r="DP3" i="3" s="1"/>
  <c r="M3" i="3"/>
  <c r="D3" i="3"/>
  <c r="P3" i="3"/>
  <c r="DH3" i="3"/>
  <c r="AB41" i="1"/>
  <c r="AB42" i="1" s="1"/>
  <c r="AF348" i="1"/>
  <c r="AD349" i="1"/>
  <c r="AC345" i="1" s="1"/>
  <c r="BB3" i="3"/>
  <c r="CM3" i="3" s="1"/>
  <c r="AA51" i="1"/>
  <c r="T51" i="1"/>
  <c r="T50" i="1"/>
  <c r="AA50" i="1"/>
  <c r="AA49" i="1"/>
  <c r="T49" i="1"/>
  <c r="AA48" i="1"/>
  <c r="T48" i="1"/>
  <c r="AB47" i="1"/>
  <c r="Y47" i="1"/>
  <c r="AA47" i="1" s="1"/>
  <c r="W46" i="1"/>
  <c r="W63" i="1" s="1"/>
  <c r="K63" i="1" s="1"/>
  <c r="N6" i="1" s="1"/>
  <c r="BE3" i="3" s="1"/>
  <c r="AA53" i="1"/>
  <c r="Y46" i="1"/>
  <c r="Y63" i="1" s="1"/>
  <c r="R63" i="1" s="1"/>
  <c r="T53" i="1"/>
  <c r="AA52" i="1"/>
  <c r="T52" i="1"/>
  <c r="CP3" i="3" l="1"/>
  <c r="G3" i="3"/>
  <c r="CM5" i="3"/>
  <c r="AB13" i="1"/>
  <c r="AB14" i="1" s="1"/>
  <c r="AC15" i="1"/>
  <c r="AA46" i="1"/>
  <c r="AA63" i="1" s="1"/>
  <c r="T63" i="1" s="1"/>
  <c r="AC344" i="1"/>
  <c r="AC346" i="1" s="1"/>
  <c r="AC343" i="1"/>
  <c r="I18" i="1"/>
  <c r="CU3" i="3" l="1"/>
  <c r="Q3" i="3"/>
  <c r="AB15" i="1"/>
  <c r="AC347" i="1"/>
  <c r="CF3" i="3" l="1"/>
  <c r="DQ3" i="3" s="1"/>
  <c r="CX5" i="3"/>
  <c r="BM3" i="3"/>
  <c r="CX3" i="3" s="1"/>
  <c r="AF349" i="1"/>
  <c r="M18" i="1" s="1"/>
  <c r="AB43" i="1"/>
  <c r="AB44" i="1" s="1"/>
  <c r="AB45" i="1" s="1"/>
  <c r="T3" i="3" l="1"/>
  <c r="BN3" i="3"/>
  <c r="CY3" i="3" s="1"/>
  <c r="DS3" i="3" s="1"/>
  <c r="CI3" i="3"/>
  <c r="AC85" i="1" l="1"/>
  <c r="CY5" i="3"/>
  <c r="DS5" i="3" s="1"/>
  <c r="K38" i="9" s="1"/>
  <c r="CI5" i="3"/>
  <c r="AC85" i="9" s="1"/>
  <c r="K38" i="1"/>
</calcChain>
</file>

<file path=xl/comments1.xml><?xml version="1.0" encoding="utf-8"?>
<comments xmlns="http://schemas.openxmlformats.org/spreadsheetml/2006/main">
  <authors>
    <author>Hojat Elahi</author>
  </authors>
  <commentList>
    <comment ref="P6" authorId="0" shapeId="0">
      <text>
        <r>
          <rPr>
            <b/>
            <sz val="9"/>
            <color indexed="81"/>
            <rFont val="Tahoma"/>
            <family val="2"/>
          </rPr>
          <t>لطفا براي درج پيشرفت فيزيكي از فرم پايين اين صفحه استفاده نماييد</t>
        </r>
      </text>
    </comment>
  </commentList>
</comments>
</file>

<file path=xl/comments2.xml><?xml version="1.0" encoding="utf-8"?>
<comments xmlns="http://schemas.openxmlformats.org/spreadsheetml/2006/main">
  <authors>
    <author>Hojat Elahi</author>
  </authors>
  <commentList>
    <comment ref="P6" authorId="0" shapeId="0">
      <text>
        <r>
          <rPr>
            <b/>
            <sz val="9"/>
            <color indexed="81"/>
            <rFont val="Tahoma"/>
            <family val="2"/>
          </rPr>
          <t>لطفا براي درج پيشرفت فيزيكي از فرم پايين اين صفحه استفاده نماييد</t>
        </r>
      </text>
    </comment>
  </commentList>
</comments>
</file>

<file path=xl/comments3.xml><?xml version="1.0" encoding="utf-8"?>
<comments xmlns="http://schemas.openxmlformats.org/spreadsheetml/2006/main">
  <authors>
    <author>Hojat Elahi</author>
  </authors>
  <commentList>
    <comment ref="P6" authorId="0" shapeId="0">
      <text>
        <r>
          <rPr>
            <b/>
            <sz val="9"/>
            <color indexed="81"/>
            <rFont val="Tahoma"/>
            <family val="2"/>
          </rPr>
          <t>لطفا براي درج پيشرفت فيزيكي از فرم پايين اين صفحه استفاده نماييد</t>
        </r>
      </text>
    </comment>
  </commentList>
</comments>
</file>

<file path=xl/sharedStrings.xml><?xml version="1.0" encoding="utf-8"?>
<sst xmlns="http://schemas.openxmlformats.org/spreadsheetml/2006/main" count="1591" uniqueCount="569">
  <si>
    <t>توضيحات:</t>
  </si>
  <si>
    <t>تاريخ تكميل فرم:</t>
  </si>
  <si>
    <t>شماره تماس:</t>
  </si>
  <si>
    <t>سمت:</t>
  </si>
  <si>
    <t>رییس دستگاه اجرایی و  مدیر مالی دستگاه با امضاء خود مسئولیت صحت اعتبارات و مندرجات این فرم را بعهده می گیرند</t>
  </si>
  <si>
    <t>عملیات باقیمانده عبارتست از:</t>
  </si>
  <si>
    <t>سیستم سرمایش و گرمایش:</t>
  </si>
  <si>
    <t>نوع اسکلت:</t>
  </si>
  <si>
    <t>تعداد طبقات:</t>
  </si>
  <si>
    <t>نام پیمانکار:</t>
  </si>
  <si>
    <t>نام مهندسین مشاور:</t>
  </si>
  <si>
    <t>محل تامین اعتبار سایر موارد:</t>
  </si>
  <si>
    <t>هزینه واحد:</t>
  </si>
  <si>
    <t>جمع كل اعتبار:</t>
  </si>
  <si>
    <t>اعتبار مورد نياز براي اتمام پروژه :</t>
  </si>
  <si>
    <t>جمع كل</t>
  </si>
  <si>
    <t>سال 1396</t>
  </si>
  <si>
    <t>سال 1395</t>
  </si>
  <si>
    <t>جمع</t>
  </si>
  <si>
    <r>
      <t xml:space="preserve">سایر موارد </t>
    </r>
    <r>
      <rPr>
        <b/>
        <sz val="10"/>
        <color theme="1"/>
        <rFont val="Wingdings"/>
        <charset val="2"/>
      </rPr>
      <t>¬</t>
    </r>
  </si>
  <si>
    <t>درآمد اختصاصی</t>
  </si>
  <si>
    <t>مبالغ به ميليون ريال</t>
  </si>
  <si>
    <t>پيش بيني سال خاتمه:</t>
  </si>
  <si>
    <t>سال شروع:</t>
  </si>
  <si>
    <t>درصد</t>
  </si>
  <si>
    <t>پيشرفت فيزيكي تا زمان تنظيم فرم:</t>
  </si>
  <si>
    <t>متر مربع</t>
  </si>
  <si>
    <t>حجم عمليات:</t>
  </si>
  <si>
    <t>نام پروژه:</t>
  </si>
  <si>
    <t>نام دستگاه:</t>
  </si>
  <si>
    <t>پارک زیست فناوری خلیج فارس (قشم)</t>
  </si>
  <si>
    <t>پژوهشکده اقتصاد</t>
  </si>
  <si>
    <t>پژوهشگاه هوا فضا</t>
  </si>
  <si>
    <t>113510</t>
  </si>
  <si>
    <t>پژوهشگاه علوم انساني و مطالعات فرهنگي</t>
  </si>
  <si>
    <t>مركز تحقيقات سیاست علمي كشور</t>
  </si>
  <si>
    <t>پارك علم و فناوري خراسان رضوي</t>
  </si>
  <si>
    <t>پارك علم و فناوري فارس</t>
  </si>
  <si>
    <t>پارك علم و فناوري گيلان</t>
  </si>
  <si>
    <t>پارك علم و فناوري مركزي</t>
  </si>
  <si>
    <t>پارك علم و فناوري سمنان</t>
  </si>
  <si>
    <t>پارك علم و فناوري يزد</t>
  </si>
  <si>
    <t>پارك علم و فناوري آذربايجان شرقي</t>
  </si>
  <si>
    <t xml:space="preserve">پارك علم و فناوري كرمان </t>
  </si>
  <si>
    <t>پارک علم وفناوری خوزستان</t>
  </si>
  <si>
    <t>پارک علم وفناوری هرمزگان</t>
  </si>
  <si>
    <t>پارک علم وفناوری خراسان شمالی</t>
  </si>
  <si>
    <t>پارک علم و فناوری مازندران</t>
  </si>
  <si>
    <t>پارک علم و فناوری چهارمحال و بختیاری</t>
  </si>
  <si>
    <t>پارک علم و فناوری قم</t>
  </si>
  <si>
    <t>113537</t>
  </si>
  <si>
    <t>پژوهشگاه مواد و انرژي</t>
  </si>
  <si>
    <t>پارک علم وفناوری خراسان جنوبی</t>
  </si>
  <si>
    <t>پارک علم و فناوری سیستان و بلوچستان</t>
  </si>
  <si>
    <t>113540</t>
  </si>
  <si>
    <t>شهرك علمي، تحقيقاتي اصفهان</t>
  </si>
  <si>
    <t>پارک علم و فناوری ایلام</t>
  </si>
  <si>
    <t>پارک علم و فناوری کردستان</t>
  </si>
  <si>
    <t>113544</t>
  </si>
  <si>
    <t>سازمان پژوهشهاي علمي و صنعتي ايران</t>
  </si>
  <si>
    <t>113548</t>
  </si>
  <si>
    <t>سازمان مطالعه و تدوين كتب علوم انساني و اسلامي</t>
  </si>
  <si>
    <t>113550</t>
  </si>
  <si>
    <t xml:space="preserve">پژوهشگاه پلیمروپتروشیمی ایران </t>
  </si>
  <si>
    <t>پارك علم و فناوري همدان</t>
  </si>
  <si>
    <t>پارك علم و فناوري خليج فارس (بوشهر)</t>
  </si>
  <si>
    <t xml:space="preserve">پژوهشكده علوم و صنايع غذايي </t>
  </si>
  <si>
    <t>پارك علم و فناوري زنجان</t>
  </si>
  <si>
    <t>113565</t>
  </si>
  <si>
    <t>پژوهشگاه شیمی و مهندسی شیمی</t>
  </si>
  <si>
    <t>113566</t>
  </si>
  <si>
    <t>پژوهشگاه بين المللي زلزله شناسي و مهندسي زلزله</t>
  </si>
  <si>
    <t>113567</t>
  </si>
  <si>
    <t>پژوهشگاه دانش هاي بنيادي</t>
  </si>
  <si>
    <t>پژوهشکده خليج فارس</t>
  </si>
  <si>
    <t>113570</t>
  </si>
  <si>
    <t xml:space="preserve">دانشگاه قم </t>
  </si>
  <si>
    <t>موسسه پژوهش و برنامه ريزي آموزش عالی</t>
  </si>
  <si>
    <t>113573</t>
  </si>
  <si>
    <t>پژوهشگاه حوزه و دانشگاه</t>
  </si>
  <si>
    <t>113574</t>
  </si>
  <si>
    <t>مركز بين المللي علوم و تكنولوژي پيشرفته و علوم محيطي</t>
  </si>
  <si>
    <t>113575</t>
  </si>
  <si>
    <t>پژوهشگاه ملی اقیانوس شناسی و علوم جوی</t>
  </si>
  <si>
    <t>113576</t>
  </si>
  <si>
    <t>پژوهشگاه علوم و فناوري اطلاعات ايران</t>
  </si>
  <si>
    <t>سازمان امور دانشجویان - فعالیتهای ورزشی فوق برنامه دانشجویان</t>
  </si>
  <si>
    <t>پايگاه استنادي علوم جهان اسلام</t>
  </si>
  <si>
    <t>مركز منطقه اي اطلاع رساني علوم و فناوري</t>
  </si>
  <si>
    <t>موسسه پژوهشی علوم و فناوری رنگ و پوشش</t>
  </si>
  <si>
    <t>پژوهشگاه تربيت بدني و علوم ورزشي</t>
  </si>
  <si>
    <t>پژوهشكده مطالعات فرهنگي و اجتماعي</t>
  </si>
  <si>
    <t>موزه ملي علوم و فناوری جمهوری اسلامی ایران</t>
  </si>
  <si>
    <t>مؤسسه پژوهشي حكمت و فلسفه ايران</t>
  </si>
  <si>
    <t>مركز مطالعات و همكاريهاي علمي بين اللملي</t>
  </si>
  <si>
    <t>موسسه مطالعات و مدیریت جامع و تخصصی جمعیت کشور</t>
  </si>
  <si>
    <t>مركز نشر دانشگاهي</t>
  </si>
  <si>
    <t xml:space="preserve">دانشگاه تهران </t>
  </si>
  <si>
    <t>پرديس فارابي دانشگاه تهران - قم</t>
  </si>
  <si>
    <t xml:space="preserve">دانشگاه تهران -مجتمع آموزشی عالی ابوریحان </t>
  </si>
  <si>
    <t>پژوهشگاه ملي مهندسي ژنتيك و زيست فناوري</t>
  </si>
  <si>
    <t>دانشگاه تهران-دانشکده کشاورزی و منابع طبیعی</t>
  </si>
  <si>
    <t>دانشگاه تهران - موسسه ژئو فيزيك</t>
  </si>
  <si>
    <t>دانشگاه تهران - پارک علم و فناوری</t>
  </si>
  <si>
    <t>دانشگاه تهران - دانشکده فنی فومن</t>
  </si>
  <si>
    <t>دانشگاه تهران - دانشکده چوکا</t>
  </si>
  <si>
    <t>دانشگاه تهران - دانشکده علوم و فنون نوین</t>
  </si>
  <si>
    <t>آزمايشگاه ملي نقشه برداري مغز</t>
  </si>
  <si>
    <t>114600</t>
  </si>
  <si>
    <t>دانشگاه شهید بهشتی</t>
  </si>
  <si>
    <t>دانشگاه شهید بهشتی - پردیس زیرآب سوادکوه</t>
  </si>
  <si>
    <t>114700</t>
  </si>
  <si>
    <t>دانشگاه الزهرا (س)</t>
  </si>
  <si>
    <t>114703</t>
  </si>
  <si>
    <t>دانشگاه خواهران سمنان (فرزانگان)</t>
  </si>
  <si>
    <t>دانشگاه هرمزگان - مجتمع آموزش عالی میناب</t>
  </si>
  <si>
    <t>114800</t>
  </si>
  <si>
    <t>دانشگاه بین المللي امام خمینی (ره)</t>
  </si>
  <si>
    <t>پارک علم و فناوری قزوین</t>
  </si>
  <si>
    <t>114850</t>
  </si>
  <si>
    <t>مرکز آموزش عالی فنی و مهندسی بویین زهرا</t>
  </si>
  <si>
    <t>115000</t>
  </si>
  <si>
    <t xml:space="preserve">دانشگاه بو علی سینا </t>
  </si>
  <si>
    <t>115001</t>
  </si>
  <si>
    <t>دانشگاه ملایر</t>
  </si>
  <si>
    <t>دانشگاه بوعلی سینا- آموزشکده کبودر آهنگ</t>
  </si>
  <si>
    <t>115005</t>
  </si>
  <si>
    <t>مجتمع آموزش عالي فاطميه نهاوند (ويژه دختران)</t>
  </si>
  <si>
    <t>115007</t>
  </si>
  <si>
    <t>دانشگاه سید جمال الدین اسدآبادی</t>
  </si>
  <si>
    <t>دانشگاه بوعلی سینا- دانشکده مدیریت رزن</t>
  </si>
  <si>
    <t>115100</t>
  </si>
  <si>
    <t>دانشگاه شیراز</t>
  </si>
  <si>
    <t>115101</t>
  </si>
  <si>
    <t>دانشگاه سلمان فارسی (كازرون)</t>
  </si>
  <si>
    <t>115102</t>
  </si>
  <si>
    <t xml:space="preserve">دانشگاه صنعتي شيراز </t>
  </si>
  <si>
    <t>115103</t>
  </si>
  <si>
    <t>دانشگاه هنر شیراز</t>
  </si>
  <si>
    <t>115107</t>
  </si>
  <si>
    <t>دانشكده كشاورزي و منابع طبيعي داراب</t>
  </si>
  <si>
    <t>115108</t>
  </si>
  <si>
    <t xml:space="preserve">دانشگاه فسا </t>
  </si>
  <si>
    <t>115109</t>
  </si>
  <si>
    <t>مرکز آموزشی عالی فیروزآباد</t>
  </si>
  <si>
    <t>115110</t>
  </si>
  <si>
    <t>مرکز آموزش عالی استهبان</t>
  </si>
  <si>
    <t>دانشگاه شیراز- مرکز آموزش عالی مرودشت</t>
  </si>
  <si>
    <t>115112</t>
  </si>
  <si>
    <t>مرکز آموزش عالی لامرد</t>
  </si>
  <si>
    <t>115113</t>
  </si>
  <si>
    <t>مرکز آموزش عالی اقلید</t>
  </si>
  <si>
    <t>دانشگاه شیراز- مرکز آموزش عالی آباده</t>
  </si>
  <si>
    <t>115115</t>
  </si>
  <si>
    <t>مرکز آموزش عالی لار</t>
  </si>
  <si>
    <t>115116</t>
  </si>
  <si>
    <t>مرکز آموزش عالی ممسنی</t>
  </si>
  <si>
    <t>دانشگاه بوعلی سینا-دانشکده صنایع غذایی بهار</t>
  </si>
  <si>
    <t>دانشگاه بوعلی سینا-دانشکده فنی ومهندسی تویسرکان</t>
  </si>
  <si>
    <t>115400</t>
  </si>
  <si>
    <t xml:space="preserve">دانشگاه صنعتي اصفهان </t>
  </si>
  <si>
    <t>دانشکده فنی و مهندسی گلبهار</t>
  </si>
  <si>
    <t>115450</t>
  </si>
  <si>
    <t>دانشگاه شهركرد</t>
  </si>
  <si>
    <t>مجتمع آموزش عالی فارسان</t>
  </si>
  <si>
    <t>115500</t>
  </si>
  <si>
    <t>دانشگاه فردوسي مشهد</t>
  </si>
  <si>
    <t>115504</t>
  </si>
  <si>
    <t>دانشگاه نیشابور</t>
  </si>
  <si>
    <t>115505</t>
  </si>
  <si>
    <t xml:space="preserve">دانشگاه صنعتي قوچان </t>
  </si>
  <si>
    <t>115506</t>
  </si>
  <si>
    <t>دانشگاه تربت حیدریه</t>
  </si>
  <si>
    <t>مرکز آموزش عالی کاشمر (ويژه پسران)</t>
  </si>
  <si>
    <t>115508</t>
  </si>
  <si>
    <t>دانشكده فني و مهتدسي فناوري هاي نوين سبزوار حضرت زينب (وي‍ژه خواهران)1</t>
  </si>
  <si>
    <t>115550</t>
  </si>
  <si>
    <t>دانشكده كشاورزي و دامپروري تربت جام</t>
  </si>
  <si>
    <t>115570</t>
  </si>
  <si>
    <t>مجتمع آموزش عالی گناباد</t>
  </si>
  <si>
    <t>دانشگاه صنعتی شریف</t>
  </si>
  <si>
    <t>دانشگاه صنعتی شریف - پارک علم و فناوری</t>
  </si>
  <si>
    <t>115710</t>
  </si>
  <si>
    <t>دانشکده فنی و مهندسی گلپایگان</t>
  </si>
  <si>
    <t>116000</t>
  </si>
  <si>
    <t>دانشگاه تبريز</t>
  </si>
  <si>
    <t>116001</t>
  </si>
  <si>
    <t>دانشگاه بناب</t>
  </si>
  <si>
    <t>116002</t>
  </si>
  <si>
    <t xml:space="preserve">دانشگاه محقق اردبيلي  </t>
  </si>
  <si>
    <t>دانشگاه تبریز - دانشکده فنی و مهندسی میانه</t>
  </si>
  <si>
    <t>116004</t>
  </si>
  <si>
    <t>دانشگاه مراغه</t>
  </si>
  <si>
    <t>116005</t>
  </si>
  <si>
    <t>مرکز نجوم و اختر فیزیک مراغه</t>
  </si>
  <si>
    <t>دانشگاه محقق اردبیلی-دانشكده فناوري هاي نوين نمين</t>
  </si>
  <si>
    <t>دانشگاه محقق اردبیلی- دانشکده کشاورزی و منابع طبیعی مغان</t>
  </si>
  <si>
    <t>دانشگاه محقق اردبیلی- دانشکده کشاورزی مشکین شهر</t>
  </si>
  <si>
    <t>دانشگاه تبریز- دانشکده کشاورزی اهر</t>
  </si>
  <si>
    <t>دانشگاه تبریز- دانشکده فنی و مهندسی مرند</t>
  </si>
  <si>
    <t>پارك علم و فناوري اردبيل</t>
  </si>
  <si>
    <t>116500</t>
  </si>
  <si>
    <t>دانشگاه اصفهان</t>
  </si>
  <si>
    <t>مركز آموزش عالي خوانسار</t>
  </si>
  <si>
    <t>مرکز آموزش عالی دولتی شهید مدرس شهرضا</t>
  </si>
  <si>
    <t>116600</t>
  </si>
  <si>
    <t>دانشگاه هنر اصفهان</t>
  </si>
  <si>
    <t>117000</t>
  </si>
  <si>
    <t xml:space="preserve">دانشگاه شهيد چمران اهواز   </t>
  </si>
  <si>
    <t>117001</t>
  </si>
  <si>
    <t>دانشگاه صنعتی جندي شاپور دزفول</t>
  </si>
  <si>
    <t>117004</t>
  </si>
  <si>
    <t xml:space="preserve">دانشگاه صنعتي خاتم الانبياء بهبهان  </t>
  </si>
  <si>
    <t>117005</t>
  </si>
  <si>
    <t>دانشگاه صنعتی شهدای هویزه</t>
  </si>
  <si>
    <t>مركز پژوهشي جندي شاپور</t>
  </si>
  <si>
    <t>117050</t>
  </si>
  <si>
    <t xml:space="preserve">دانشگاه علوم و فنون دريايي خرمشهر </t>
  </si>
  <si>
    <t>117060</t>
  </si>
  <si>
    <t>دانشگاه كشاورزي و منابع طبيعي رامين (خوزستان)</t>
  </si>
  <si>
    <t>117100</t>
  </si>
  <si>
    <t>دانشگاه گیلان</t>
  </si>
  <si>
    <t>دانشگاه گیلان - دانشکده منابع طبيعي دانشگاه گيلان</t>
  </si>
  <si>
    <t>دانشگاه گیلان - پژوهشکده حوزه آبی دریای خزر</t>
  </si>
  <si>
    <t>دانشکده فنی و مهندسی شرق گیلان</t>
  </si>
  <si>
    <t>مركز گيلان شناسي</t>
  </si>
  <si>
    <t>117200</t>
  </si>
  <si>
    <t>دانشگاه لرستان</t>
  </si>
  <si>
    <t>پارک علم و فناوری لرستان</t>
  </si>
  <si>
    <t>دانشگاه لرستان- مرکز آموزش عالی نورآباد</t>
  </si>
  <si>
    <t>دانشگاه لرستان- مرکز آموزش عالی کوهدشت</t>
  </si>
  <si>
    <t>دانشگاه لرستان- مرکز آموزش عالی پلدختر</t>
  </si>
  <si>
    <t>دانشگاه لرستان- مرکز آموزش عالی الشتر</t>
  </si>
  <si>
    <t>117500</t>
  </si>
  <si>
    <t>دانشگاه شهید باهنر کرمان</t>
  </si>
  <si>
    <t>117505</t>
  </si>
  <si>
    <t>دانشگاه صنعتي سيرجان</t>
  </si>
  <si>
    <t>117506</t>
  </si>
  <si>
    <t>مجتمع آموزشی عالی بم</t>
  </si>
  <si>
    <t>117508</t>
  </si>
  <si>
    <t>مجتمع آموزش عالی زرند</t>
  </si>
  <si>
    <t>دانشگاه شهید باهنر کرمان- مجتمع آموزش عالی بافت</t>
  </si>
  <si>
    <t>117510</t>
  </si>
  <si>
    <t>دانشگاه تحصیلات تکمیلی صنعتی و تکنولوژی پیشرفته</t>
  </si>
  <si>
    <t>117511</t>
  </si>
  <si>
    <t>دانشگاه جیرفت</t>
  </si>
  <si>
    <t>دانشگاه شهید باهنر- مرکز آموزش عالی کشاورزی بردسیر</t>
  </si>
  <si>
    <t>دانشگاه شهید باهنر كرمان- پژوهشکده فناوري توليدات گياهي</t>
  </si>
  <si>
    <t>118000</t>
  </si>
  <si>
    <t xml:space="preserve">دانشگاه رازي </t>
  </si>
  <si>
    <t>118100</t>
  </si>
  <si>
    <t>دانشگاه كردستان</t>
  </si>
  <si>
    <t>دانشگاه کردستان- دانشکده فنی و مهندسی و علوم پایه بیجار</t>
  </si>
  <si>
    <t>دانشگاه رازی- آموزشکده فنی و مهندسی اسلام آباد غرب</t>
  </si>
  <si>
    <t>دانشگاه رازی- دانشکده مدیریت و حسابداری جوانرود</t>
  </si>
  <si>
    <t>دانشگاه رازی- دانشکده کشاورزی سنقر</t>
  </si>
  <si>
    <t>118500</t>
  </si>
  <si>
    <t xml:space="preserve">دانشگاه علامه طباطبايي </t>
  </si>
  <si>
    <t>119000</t>
  </si>
  <si>
    <t xml:space="preserve">دانشگاه سيستان و بلوچستان </t>
  </si>
  <si>
    <t>119002</t>
  </si>
  <si>
    <t>مجتمع آموزش عالی سراوان</t>
  </si>
  <si>
    <t>119003</t>
  </si>
  <si>
    <t>دانشگاه ولايت</t>
  </si>
  <si>
    <t xml:space="preserve">دانشگاه سيستان و بلوچستان -دانشکده صنعت ومعدن خاش </t>
  </si>
  <si>
    <t>119100</t>
  </si>
  <si>
    <t xml:space="preserve">دانشگاه زابل </t>
  </si>
  <si>
    <t>دانشگاه زابل ـ پژوهشكده كشاورزي</t>
  </si>
  <si>
    <t>119200</t>
  </si>
  <si>
    <t xml:space="preserve">دانشگاه دريانوردي و علوم دريايي چابهار </t>
  </si>
  <si>
    <t>119500</t>
  </si>
  <si>
    <t xml:space="preserve">دانشگاه مازندران  </t>
  </si>
  <si>
    <t>119503</t>
  </si>
  <si>
    <t>دانشگاه علوم کشاورزی و منابع طبیعی ساری</t>
  </si>
  <si>
    <t>دانشگاه علوم کشاورزی ومنابع طبیعی ساری-پژوهشکده ژنتیک و زیست فناوری کشاورزی طبرستان</t>
  </si>
  <si>
    <t>119505</t>
  </si>
  <si>
    <t>دانشگاه تخصصی فناوری های نوین آمل</t>
  </si>
  <si>
    <t>دانشگاه مازندران- دانشکده میراث فرهنگی و گردشگری نوشهر</t>
  </si>
  <si>
    <t>119510</t>
  </si>
  <si>
    <t>دانشگاه صنعتی بابل</t>
  </si>
  <si>
    <t>119600</t>
  </si>
  <si>
    <t>دانشگاه يزد</t>
  </si>
  <si>
    <t>119604</t>
  </si>
  <si>
    <t>دانشگاه ميبد</t>
  </si>
  <si>
    <t>119606</t>
  </si>
  <si>
    <t>دانشگاه اردکان</t>
  </si>
  <si>
    <t>مرکز تحقیقات بین المللی بادگیر یزد</t>
  </si>
  <si>
    <t>119700</t>
  </si>
  <si>
    <t>دانشگاه هنر</t>
  </si>
  <si>
    <t>120000</t>
  </si>
  <si>
    <t>دانشگاه خوارزمی</t>
  </si>
  <si>
    <t>120002</t>
  </si>
  <si>
    <t>دانشگاه کاشان</t>
  </si>
  <si>
    <t>دانشگاه کاشان- دانشکده منابع طبیعی و علوم زمین آران و بیدگل</t>
  </si>
  <si>
    <t>120004</t>
  </si>
  <si>
    <t>دانشگاه اراک</t>
  </si>
  <si>
    <t>120005</t>
  </si>
  <si>
    <t>مركز آموزش عالي محلات (ويژه پسران )</t>
  </si>
  <si>
    <t>120006</t>
  </si>
  <si>
    <t>دانشگاه حکیم سبزواری</t>
  </si>
  <si>
    <t>120007</t>
  </si>
  <si>
    <t>دانشگاه شهید مدنی آذربایجان</t>
  </si>
  <si>
    <t>دانشگاه کاشان- پردیس خواهران</t>
  </si>
  <si>
    <t>120100</t>
  </si>
  <si>
    <t>دانشگاه شاهد</t>
  </si>
  <si>
    <t xml:space="preserve">دانشگاه شاهد ـ مركز تحقيقات گياهان داروئي </t>
  </si>
  <si>
    <t xml:space="preserve">دانشگاه شاهد ـ مركز تحقيقات تنظیم پاسخ های ایمنی </t>
  </si>
  <si>
    <t>دانشگاه شاهد- مرکز کارآزمایی بالینی طب سنتی</t>
  </si>
  <si>
    <t>120300</t>
  </si>
  <si>
    <t>دانشگاه صنعتي خواجه نصيرالدين طوسي</t>
  </si>
  <si>
    <t>120400</t>
  </si>
  <si>
    <t>دانشگاه دامغان</t>
  </si>
  <si>
    <t>121000</t>
  </si>
  <si>
    <t>دانشگاه تربیت مدرس</t>
  </si>
  <si>
    <t>دانشگاه تربیت مدرس - پارک علم و فناوری</t>
  </si>
  <si>
    <t>122000</t>
  </si>
  <si>
    <t>دانشگاه صنعتی امیرکبیر</t>
  </si>
  <si>
    <t>122001</t>
  </si>
  <si>
    <t>دانشگاه تفرش</t>
  </si>
  <si>
    <t>دانشگاه صنعتي اميركبير ـ پژوهشكده فناوري هاي نو</t>
  </si>
  <si>
    <t>دانشگاه  اميركبير ـ دانشكده فنی و مهندسی گرمسار</t>
  </si>
  <si>
    <t>122500</t>
  </si>
  <si>
    <t>دانشگاه ارومیه</t>
  </si>
  <si>
    <t>دانشگاه اروميه ـ پژوهشكده مطالعات دریاچه ارومیه</t>
  </si>
  <si>
    <t>پارک علم و فناوری آذربايجانغربي</t>
  </si>
  <si>
    <t>دانشگاه اروميه ـ دانشکده فنی و مهندسی خوی</t>
  </si>
  <si>
    <t>122508</t>
  </si>
  <si>
    <t>مرکز آموزش عالی شهید باکری میاندوآب</t>
  </si>
  <si>
    <t>122509</t>
  </si>
  <si>
    <t>مرکز آموزش عالی بوکان</t>
  </si>
  <si>
    <t>122600</t>
  </si>
  <si>
    <t xml:space="preserve">دانشگاه ايلام </t>
  </si>
  <si>
    <t>122700</t>
  </si>
  <si>
    <t xml:space="preserve">دانشگاه صنعتي سهند  </t>
  </si>
  <si>
    <t>دانشگاه صنعتی سهند - آموزشکده فنی ورزقان</t>
  </si>
  <si>
    <t>122800</t>
  </si>
  <si>
    <t>دانشگاه هرمزگان</t>
  </si>
  <si>
    <t>122900</t>
  </si>
  <si>
    <t>دانشگاه هنر اسلامي تبريز</t>
  </si>
  <si>
    <t>123000</t>
  </si>
  <si>
    <t>دانشگاه علم و صنعت ایران</t>
  </si>
  <si>
    <t>123006</t>
  </si>
  <si>
    <t>دانشگاه صنعتي اراک</t>
  </si>
  <si>
    <t>123007</t>
  </si>
  <si>
    <t>دانشگاه علم و فناوری مازندران (بهشهر)</t>
  </si>
  <si>
    <t>دانشگاه علم و صنعت نور</t>
  </si>
  <si>
    <t>123100</t>
  </si>
  <si>
    <t xml:space="preserve">دانشگاه بيرجند </t>
  </si>
  <si>
    <t>123101</t>
  </si>
  <si>
    <t>دانشگاه بزرگمهر قائنات</t>
  </si>
  <si>
    <t>123102</t>
  </si>
  <si>
    <t>دانشگاه صنعتی بیرجند</t>
  </si>
  <si>
    <t>دانشگاه بیرجند- آموزشکده کشاورزی سربیشه</t>
  </si>
  <si>
    <t>دانشگاه بیرجند- آموزشکده کشاورزی سرایان</t>
  </si>
  <si>
    <t>دانشگاه فنی و مهندسی فردوس</t>
  </si>
  <si>
    <t>123200</t>
  </si>
  <si>
    <t>دانشگاه ياسوج</t>
  </si>
  <si>
    <t>123202</t>
  </si>
  <si>
    <t>مجتمع دانشگاهی گچساران</t>
  </si>
  <si>
    <t>دانشگاه یاسوج- دانشکده فنی و مهندسی چرام</t>
  </si>
  <si>
    <t>پارك علم و فناوري كهكيلويه و بوير احمد</t>
  </si>
  <si>
    <t>123300</t>
  </si>
  <si>
    <t>دانشگاه بجنورد</t>
  </si>
  <si>
    <t>123302</t>
  </si>
  <si>
    <t>مجتمع آموزش عالی فني و مهندسي اسفراین</t>
  </si>
  <si>
    <t>123305</t>
  </si>
  <si>
    <t>دانشكده كشاورزي شيروان</t>
  </si>
  <si>
    <t>دانشگاه سمنان-آموزشکده دامپزشکی شهمیرزاد</t>
  </si>
  <si>
    <t>126000</t>
  </si>
  <si>
    <t>دانشگاه پیام نور</t>
  </si>
  <si>
    <t>126200</t>
  </si>
  <si>
    <t>دانشگاه صنعتي شاهرود</t>
  </si>
  <si>
    <t>126300</t>
  </si>
  <si>
    <t xml:space="preserve">دانشگاه زنجان </t>
  </si>
  <si>
    <t>دانشگاه زنجان- دانشکده فنی و مهندسی ابهر</t>
  </si>
  <si>
    <t>126400</t>
  </si>
  <si>
    <t>دانشگاه سمنان</t>
  </si>
  <si>
    <t>دانشگاه سمنان - پارک علم و فناوری</t>
  </si>
  <si>
    <t>دانشگاه سمنان-دانشکده روانشناسی و علوم تربیتی مهدی شهر</t>
  </si>
  <si>
    <t>126450</t>
  </si>
  <si>
    <t>دانشگاه گرمسار</t>
  </si>
  <si>
    <t>126500</t>
  </si>
  <si>
    <t>دانشگاه علوم كشاورزي و منابع طبيعي گرگان</t>
  </si>
  <si>
    <t>126501</t>
  </si>
  <si>
    <t xml:space="preserve">دانشگاه گنبد </t>
  </si>
  <si>
    <t>دانشگاه گنبد- دانشکده فنی و مهندسی مینودشت</t>
  </si>
  <si>
    <t>دانشگاه گنبد- دانشکده علوم انسانی آزاد شهر</t>
  </si>
  <si>
    <t>126700</t>
  </si>
  <si>
    <t>دانشگاه خليج فارس</t>
  </si>
  <si>
    <t>دانشگاه خلیج فارس -دانشکده کشاورزی و منابع طبیعی برازجان</t>
  </si>
  <si>
    <t>دانشگاه خلیج فارس - دانشکده فنی و مهندسی جم</t>
  </si>
  <si>
    <t>پژوهشكده فناوري ارتباطات و اطلاعات</t>
  </si>
  <si>
    <t>126900</t>
  </si>
  <si>
    <t xml:space="preserve">دانشگاه تحصيلات تكميلي علوم پايه زنجان </t>
  </si>
  <si>
    <t>دانشگاه تحصيلات تكميلي علوم پايه زنجان - پارک علم و فناوری</t>
  </si>
  <si>
    <t>127100</t>
  </si>
  <si>
    <t>دانشگاه ولیعصر(عج) رفسنجان</t>
  </si>
  <si>
    <t>127200</t>
  </si>
  <si>
    <t>دانشگاه جامع علمی کاربردی</t>
  </si>
  <si>
    <t>127300</t>
  </si>
  <si>
    <t>دانشگاه صنعتی کرمانشاه</t>
  </si>
  <si>
    <t>127400</t>
  </si>
  <si>
    <t>دانشگاه صنعتی همدان</t>
  </si>
  <si>
    <t>127450</t>
  </si>
  <si>
    <t xml:space="preserve">دانشگاه صنعتي اروميه </t>
  </si>
  <si>
    <t>127460</t>
  </si>
  <si>
    <t xml:space="preserve">دانشگاه آيت الله العظمي بروجردي </t>
  </si>
  <si>
    <t>127470</t>
  </si>
  <si>
    <t>دانشگاه جهرم</t>
  </si>
  <si>
    <t>127480</t>
  </si>
  <si>
    <t>دانشگاه گلستان</t>
  </si>
  <si>
    <t>پارک علم و فناوری گلستان</t>
  </si>
  <si>
    <t>دانشگاه گلستان -مجتمع آموزش عالی علی آباد کتول</t>
  </si>
  <si>
    <t>127490</t>
  </si>
  <si>
    <t xml:space="preserve">دانشگاه حضرت معصومه(ع) </t>
  </si>
  <si>
    <t>127495</t>
  </si>
  <si>
    <t>دانشگاه صنعتی قم</t>
  </si>
  <si>
    <t>127496</t>
  </si>
  <si>
    <t>دانشگاه کوثر- (ویژه خواهران)</t>
  </si>
  <si>
    <t>127497</t>
  </si>
  <si>
    <t>دانشكده علوم انساني حضرت نرجس (س)1</t>
  </si>
  <si>
    <t>رديف</t>
  </si>
  <si>
    <t xml:space="preserve">كد دستگاه </t>
  </si>
  <si>
    <t>عنوان دستگاه</t>
  </si>
  <si>
    <t>نام پرديس:</t>
  </si>
  <si>
    <t>كاربري :</t>
  </si>
  <si>
    <t>شرح</t>
  </si>
  <si>
    <t>پيشرفت فيزيکي (درصد)</t>
  </si>
  <si>
    <t>تجهيز کارگاه</t>
  </si>
  <si>
    <t>خاکبرداري</t>
  </si>
  <si>
    <t>فوندانسيون</t>
  </si>
  <si>
    <t>اسکلت</t>
  </si>
  <si>
    <t>سقف سازي</t>
  </si>
  <si>
    <t>سفت کاري</t>
  </si>
  <si>
    <t>تاسيسات فاز اول</t>
  </si>
  <si>
    <t>کف سازي</t>
  </si>
  <si>
    <t>سقف کاذب</t>
  </si>
  <si>
    <t>نازک کاري</t>
  </si>
  <si>
    <t>نماسازي</t>
  </si>
  <si>
    <t>کاشي و سراميک</t>
  </si>
  <si>
    <t>تاسيسات فاز دوم</t>
  </si>
  <si>
    <t xml:space="preserve">موتورخانه </t>
  </si>
  <si>
    <t>نقاشي</t>
  </si>
  <si>
    <t>تميزکاري و تحويل و برچيدن کارگاه</t>
  </si>
  <si>
    <t>درصد نسبت به كل پروژه</t>
  </si>
  <si>
    <t>پيش بيني در سال 1398</t>
  </si>
  <si>
    <t>پيش بيني سالهاي بعد</t>
  </si>
  <si>
    <t>كد دستگاه:</t>
  </si>
  <si>
    <t>قبل از سال 1395</t>
  </si>
  <si>
    <t>سال 1397</t>
  </si>
  <si>
    <t>وضعيت پروژه :</t>
  </si>
  <si>
    <t>اماني</t>
  </si>
  <si>
    <t>پيماني</t>
  </si>
  <si>
    <t>اماني - پيماني</t>
  </si>
  <si>
    <t>نحوه اجرا :</t>
  </si>
  <si>
    <t>جنس نما :</t>
  </si>
  <si>
    <t>فعال</t>
  </si>
  <si>
    <t>غير فعال</t>
  </si>
  <si>
    <t>مبلغ بدهي به پيمانكار:</t>
  </si>
  <si>
    <t>ميليون ريال</t>
  </si>
  <si>
    <t>ساير</t>
  </si>
  <si>
    <t>كمبود سرانه آموزشي بر اساس مجوز شوراي گسترش</t>
  </si>
  <si>
    <t>كمبود سرانه كمك آموزشي و رفاهي بر اساس تعداد دانشجوي روزانه</t>
  </si>
  <si>
    <t xml:space="preserve">      هدف دستگاه از معرفي اين پروژه چيست ؟</t>
  </si>
  <si>
    <t>كد دستگاه</t>
  </si>
  <si>
    <t>نام دستگاه</t>
  </si>
  <si>
    <t>نام طرح</t>
  </si>
  <si>
    <t>نام پروژه</t>
  </si>
  <si>
    <t>زيربنا</t>
  </si>
  <si>
    <t>درصد پيشرفت فيزيكي</t>
  </si>
  <si>
    <t>سال شروع</t>
  </si>
  <si>
    <t>سال خاتمه</t>
  </si>
  <si>
    <t>نام پرديس</t>
  </si>
  <si>
    <t>شماره ثبت سامانه</t>
  </si>
  <si>
    <t>كاربري</t>
  </si>
  <si>
    <t>جمع آورده</t>
  </si>
  <si>
    <t>اعتبار دريافتي سنوات قبل</t>
  </si>
  <si>
    <t>اعتبار مورد نياز</t>
  </si>
  <si>
    <t>محل تامين اعتبار ساير موارد</t>
  </si>
  <si>
    <t>نام مشاور</t>
  </si>
  <si>
    <t>نام پيمانكار</t>
  </si>
  <si>
    <t>تعداد طبقات</t>
  </si>
  <si>
    <t>نوع اسكلت</t>
  </si>
  <si>
    <t>نوع نما</t>
  </si>
  <si>
    <t>سيستم سرمايش و گرمايش</t>
  </si>
  <si>
    <t>نحوه اجرا</t>
  </si>
  <si>
    <t xml:space="preserve">عمليات باقيمانده </t>
  </si>
  <si>
    <t>وضعيت پروژه</t>
  </si>
  <si>
    <t>تكميل كننده فرم</t>
  </si>
  <si>
    <t>سمت</t>
  </si>
  <si>
    <t>تلفن</t>
  </si>
  <si>
    <t>تاريخ</t>
  </si>
  <si>
    <t>علت معرفي</t>
  </si>
  <si>
    <t>اجرا شده تا زمان تكميل فرم</t>
  </si>
  <si>
    <t>توضيحات</t>
  </si>
  <si>
    <t>كد معرفي1</t>
  </si>
  <si>
    <t>دريافتي از طرح</t>
  </si>
  <si>
    <t>مدير مالي دستگاه</t>
  </si>
  <si>
    <t>رييس  دستگاه</t>
  </si>
  <si>
    <t>پيشرفت فيزيكي</t>
  </si>
  <si>
    <t>آورده
مردمي</t>
  </si>
  <si>
    <t>درآمد اختصاصي</t>
  </si>
  <si>
    <t>هزينه واحد</t>
  </si>
  <si>
    <t>علت معرفي پروژه</t>
  </si>
  <si>
    <t>كارهاي باقيمانده</t>
  </si>
  <si>
    <t>كنترل</t>
  </si>
  <si>
    <t>ـ نام پروژه</t>
  </si>
  <si>
    <t>ـ زيربنا</t>
  </si>
  <si>
    <t>ـ درصد پيشرفت فيزيكي</t>
  </si>
  <si>
    <t>ـ سال شروع</t>
  </si>
  <si>
    <t>ـ سال خاتمه</t>
  </si>
  <si>
    <t>ـ نام پرديس</t>
  </si>
  <si>
    <t>ـ شماره ثبت سامانه</t>
  </si>
  <si>
    <t>ـ جمع آورده</t>
  </si>
  <si>
    <t>ـ دريافتي از طرح</t>
  </si>
  <si>
    <t>ـ اعتبار مورد نياز</t>
  </si>
  <si>
    <t>ـ محل تامين اعتبار ساير موارد</t>
  </si>
  <si>
    <t>ـ نام مشاور</t>
  </si>
  <si>
    <t>ـ نام پيمانكار</t>
  </si>
  <si>
    <t>ـ تعداد طبقات</t>
  </si>
  <si>
    <t>ـ نوع نما</t>
  </si>
  <si>
    <t>ـ سيستم سرمايش و گرمايش</t>
  </si>
  <si>
    <t>ـ نحوه اجرا</t>
  </si>
  <si>
    <t>ـ وضعيت پروژه</t>
  </si>
  <si>
    <t>ـ علت معرفي</t>
  </si>
  <si>
    <t>ـ تكميل كننده فرم</t>
  </si>
  <si>
    <t>ـ سمت</t>
  </si>
  <si>
    <t>ـ تلفن</t>
  </si>
  <si>
    <t>ـ تاريخ</t>
  </si>
  <si>
    <t xml:space="preserve">ـ عمليات باقيمانده </t>
  </si>
  <si>
    <t>ـ رييس  دستگاه</t>
  </si>
  <si>
    <t>ـ مدير مالي دستگاه</t>
  </si>
  <si>
    <t xml:space="preserve">ـ نوع اسكلت </t>
  </si>
  <si>
    <t>ليست موارد ثبت نشده</t>
  </si>
  <si>
    <t xml:space="preserve"> استاني</t>
  </si>
  <si>
    <t>ـ عمومي</t>
  </si>
  <si>
    <t>ـ نفت</t>
  </si>
  <si>
    <t>ـ مانده از هزينه اي</t>
  </si>
  <si>
    <t>ـ سفر</t>
  </si>
  <si>
    <t>ـ توازن منطقه اي</t>
  </si>
  <si>
    <t>ـ ساير</t>
  </si>
  <si>
    <t>شرح ساير</t>
  </si>
  <si>
    <t>ـ شرح ساير</t>
  </si>
  <si>
    <t>sghl</t>
  </si>
  <si>
    <t>امضاء :</t>
  </si>
  <si>
    <t>امضاء:</t>
  </si>
  <si>
    <t>نام و نام خانوادگي تكميل كننده فرم:</t>
  </si>
  <si>
    <t>سال/ نوع اعتبار</t>
  </si>
  <si>
    <t>برآورد</t>
  </si>
  <si>
    <t>نوع كمك</t>
  </si>
  <si>
    <t>آورده غير نقدي</t>
  </si>
  <si>
    <t>نام خير يا خيرين:</t>
  </si>
  <si>
    <t>تعهد مستند خير براي سال 1398 :</t>
  </si>
  <si>
    <t>شماره ثبت  در سامانه طرحهاي عمراني:</t>
  </si>
  <si>
    <t>نام خير</t>
  </si>
  <si>
    <t>تعهد خيرين</t>
  </si>
  <si>
    <t>بدهي  به پيمانكار</t>
  </si>
  <si>
    <t>ـآورده غير نقدي</t>
  </si>
  <si>
    <t>ـنام خير</t>
  </si>
  <si>
    <t>آورده خير</t>
  </si>
  <si>
    <t>آورده نقدي خير</t>
  </si>
  <si>
    <t>آورده غير نقدي خير</t>
  </si>
  <si>
    <t xml:space="preserve">دریافتی از طرحهاي متمركز در سنوات قبل: </t>
  </si>
  <si>
    <t>درخواست خير مبني بر اجراي پروژه با اين كاربري</t>
  </si>
  <si>
    <t>نام و نام خانوادگی رییس دستگاه:</t>
  </si>
  <si>
    <t>نام و نام خانوادگی  مدیرمالی دستگاه:</t>
  </si>
  <si>
    <t>خواسته خير مبني بر اجراي پروژه با اين كاربري</t>
  </si>
  <si>
    <t>کمک به تکمیل فضاهای پژوهشی (تا 2000 متر مربع) که حداقل 50 درصد اعتبار آنها از سایر منابع يا خيرين تامین شده باشد</t>
  </si>
  <si>
    <t>پژوهشي 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</si>
</sst>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 #,##0.00_-;_-* #,##0.00\-;_-* &quot;-&quot;??_-;_-@_-"/>
    <numFmt numFmtId="165" formatCode="#.00"/>
    <numFmt numFmtId="166" formatCode="0.0"/>
  </numFmts>
  <fonts count="37" x14ac:knownFonts="1">
    <font>
      <sz val="11"/>
      <color theme="1"/>
      <name val="B Mitra"/>
      <family val="2"/>
      <charset val="178"/>
    </font>
    <font>
      <sz val="11"/>
      <color theme="1"/>
      <name val="Calibri"/>
      <family val="2"/>
      <scheme val="minor"/>
    </font>
    <font>
      <sz val="11"/>
      <color theme="1"/>
      <name val="Calibri"/>
      <family val="2"/>
      <scheme val="minor"/>
    </font>
    <font>
      <b/>
      <sz val="9"/>
      <color theme="1"/>
      <name val="B Mitra"/>
      <charset val="178"/>
    </font>
    <font>
      <sz val="10"/>
      <color theme="1"/>
      <name val="B Titr"/>
      <charset val="178"/>
    </font>
    <font>
      <b/>
      <sz val="10"/>
      <color theme="1"/>
      <name val="B Traffic"/>
      <charset val="178"/>
    </font>
    <font>
      <b/>
      <sz val="8"/>
      <color theme="1"/>
      <name val="B Mitra"/>
      <charset val="178"/>
    </font>
    <font>
      <sz val="9"/>
      <color theme="1"/>
      <name val="B Titr"/>
      <charset val="178"/>
    </font>
    <font>
      <b/>
      <sz val="10"/>
      <color rgb="FF000000"/>
      <name val="B Titr"/>
      <charset val="178"/>
    </font>
    <font>
      <b/>
      <sz val="9"/>
      <color rgb="FF000000"/>
      <name val="B Mitra"/>
      <charset val="178"/>
    </font>
    <font>
      <b/>
      <sz val="9"/>
      <color rgb="FF000000"/>
      <name val="B Titr"/>
      <charset val="178"/>
    </font>
    <font>
      <b/>
      <sz val="10"/>
      <color theme="1"/>
      <name val="B Mitra"/>
      <charset val="178"/>
    </font>
    <font>
      <b/>
      <sz val="10"/>
      <color theme="1"/>
      <name val="Wingdings"/>
      <charset val="2"/>
    </font>
    <font>
      <b/>
      <sz val="10"/>
      <color theme="1"/>
      <name val="B Titr"/>
      <charset val="178"/>
    </font>
    <font>
      <sz val="10"/>
      <color theme="1"/>
      <name val="B Mitra"/>
      <family val="2"/>
      <charset val="178"/>
    </font>
    <font>
      <sz val="10"/>
      <color indexed="8"/>
      <name val="Arial"/>
      <family val="2"/>
    </font>
    <font>
      <sz val="10"/>
      <name val="Arial"/>
      <family val="2"/>
    </font>
    <font>
      <sz val="1"/>
      <color indexed="8"/>
      <name val="Courier"/>
      <family val="3"/>
    </font>
    <font>
      <i/>
      <sz val="1"/>
      <color indexed="8"/>
      <name val="Courier"/>
      <family val="3"/>
    </font>
    <font>
      <b/>
      <sz val="1"/>
      <color indexed="8"/>
      <name val="Courier"/>
      <family val="3"/>
    </font>
    <font>
      <u/>
      <sz val="10"/>
      <color indexed="12"/>
      <name val="Arial"/>
      <family val="2"/>
    </font>
    <font>
      <sz val="10"/>
      <name val="Arabic Transparent"/>
      <charset val="178"/>
    </font>
    <font>
      <sz val="11"/>
      <color indexed="8"/>
      <name val="Arial"/>
      <family val="2"/>
    </font>
    <font>
      <b/>
      <sz val="11"/>
      <color theme="1"/>
      <name val="Calibri"/>
      <family val="2"/>
      <scheme val="minor"/>
    </font>
    <font>
      <sz val="11"/>
      <color theme="0"/>
      <name val="Calibri"/>
      <family val="2"/>
      <scheme val="minor"/>
    </font>
    <font>
      <b/>
      <sz val="9"/>
      <color indexed="81"/>
      <name val="Tahoma"/>
      <family val="2"/>
    </font>
    <font>
      <b/>
      <sz val="10"/>
      <color indexed="8"/>
      <name val="B Mitra"/>
      <charset val="178"/>
    </font>
    <font>
      <b/>
      <sz val="8"/>
      <color indexed="8"/>
      <name val="B Mitra"/>
      <charset val="178"/>
    </font>
    <font>
      <b/>
      <sz val="9"/>
      <color indexed="8"/>
      <name val="B Mitra"/>
      <charset val="178"/>
    </font>
    <font>
      <b/>
      <sz val="11"/>
      <color theme="1"/>
      <name val="B Mitra"/>
      <charset val="178"/>
    </font>
    <font>
      <b/>
      <sz val="11"/>
      <color theme="1"/>
      <name val="B Titr"/>
      <charset val="178"/>
    </font>
    <font>
      <sz val="8"/>
      <color rgb="FF000000"/>
      <name val="Tahoma"/>
      <family val="2"/>
    </font>
    <font>
      <sz val="11"/>
      <color theme="1"/>
      <name val="B Homa"/>
      <charset val="178"/>
    </font>
    <font>
      <b/>
      <sz val="9"/>
      <color theme="1"/>
      <name val="B Traffic"/>
      <charset val="178"/>
    </font>
    <font>
      <b/>
      <sz val="9"/>
      <color theme="1"/>
      <name val="B Titr"/>
      <charset val="178"/>
    </font>
    <font>
      <b/>
      <sz val="8"/>
      <color rgb="FF000000"/>
      <name val="B Traffic"/>
      <charset val="178"/>
    </font>
    <font>
      <b/>
      <sz val="9"/>
      <color theme="3" tint="-0.499984740745262"/>
      <name val="B Titr"/>
      <charset val="178"/>
    </font>
  </fonts>
  <fills count="17">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92D050"/>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3" tint="-0.499984740745262"/>
        <bgColor indexed="64"/>
      </patternFill>
    </fill>
  </fills>
  <borders count="24">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6">
    <xf numFmtId="0" fontId="0"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164" fontId="16" fillId="0" borderId="0" applyFont="0" applyFill="0" applyBorder="0" applyAlignment="0" applyProtection="0"/>
    <xf numFmtId="44" fontId="15" fillId="0" borderId="0" applyFont="0" applyFill="0" applyBorder="0" applyAlignment="0" applyProtection="0"/>
    <xf numFmtId="0" fontId="17" fillId="0" borderId="0">
      <protection locked="0"/>
    </xf>
    <xf numFmtId="0" fontId="17" fillId="0" borderId="0">
      <protection locked="0"/>
    </xf>
    <xf numFmtId="0" fontId="17" fillId="0" borderId="0">
      <protection locked="0"/>
    </xf>
    <xf numFmtId="0" fontId="18" fillId="0" borderId="0">
      <protection locked="0"/>
    </xf>
    <xf numFmtId="0" fontId="17" fillId="0" borderId="0">
      <protection locked="0"/>
    </xf>
    <xf numFmtId="0" fontId="17" fillId="0" borderId="0">
      <protection locked="0"/>
    </xf>
    <xf numFmtId="0" fontId="17" fillId="0" borderId="0">
      <protection locked="0"/>
    </xf>
    <xf numFmtId="0" fontId="18" fillId="0" borderId="0">
      <protection locked="0"/>
    </xf>
    <xf numFmtId="165" fontId="17" fillId="0" borderId="0">
      <protection locked="0"/>
    </xf>
    <xf numFmtId="0" fontId="19" fillId="0" borderId="0">
      <protection locked="0"/>
    </xf>
    <xf numFmtId="0" fontId="19" fillId="0" borderId="0">
      <protection locked="0"/>
    </xf>
    <xf numFmtId="0" fontId="20" fillId="0" borderId="0" applyNumberFormat="0" applyFill="0" applyBorder="0" applyAlignment="0" applyProtection="0">
      <alignment vertical="top"/>
      <protection locked="0"/>
    </xf>
    <xf numFmtId="0" fontId="21" fillId="0" borderId="0" applyNumberFormat="0">
      <alignment horizontal="right"/>
    </xf>
    <xf numFmtId="0" fontId="15" fillId="0" borderId="0">
      <alignment vertical="top"/>
    </xf>
    <xf numFmtId="0" fontId="16" fillId="0" borderId="0"/>
    <xf numFmtId="0" fontId="22" fillId="0" borderId="0"/>
    <xf numFmtId="0" fontId="2" fillId="0" borderId="0"/>
    <xf numFmtId="0" fontId="16"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5" fillId="0" borderId="0"/>
    <xf numFmtId="0" fontId="15" fillId="0" borderId="0"/>
    <xf numFmtId="0" fontId="16" fillId="0" borderId="0"/>
    <xf numFmtId="0" fontId="15" fillId="0" borderId="0">
      <alignment vertical="top"/>
    </xf>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alignment vertical="top"/>
    </xf>
  </cellStyleXfs>
  <cellXfs count="231">
    <xf numFmtId="0" fontId="0" fillId="0" borderId="0" xfId="0"/>
    <xf numFmtId="0" fontId="3" fillId="0" borderId="0" xfId="0" applyFont="1" applyAlignment="1"/>
    <xf numFmtId="0" fontId="11" fillId="0" borderId="0" xfId="0" applyFont="1"/>
    <xf numFmtId="0" fontId="0" fillId="0" borderId="0" xfId="0" applyFill="1"/>
    <xf numFmtId="0" fontId="11" fillId="0" borderId="0" xfId="0" applyFont="1" applyAlignment="1"/>
    <xf numFmtId="0" fontId="2" fillId="0" borderId="0" xfId="89"/>
    <xf numFmtId="0" fontId="26" fillId="0" borderId="13" xfId="88" applyFont="1" applyFill="1" applyBorder="1" applyAlignment="1">
      <alignment horizontal="center" vertical="center" wrapText="1" readingOrder="2"/>
    </xf>
    <xf numFmtId="0" fontId="26" fillId="0" borderId="0" xfId="88" applyFont="1" applyFill="1" applyBorder="1" applyAlignment="1">
      <alignment horizontal="center" vertical="center" wrapText="1" readingOrder="2"/>
    </xf>
    <xf numFmtId="0" fontId="23" fillId="0" borderId="0" xfId="89" applyFont="1" applyFill="1" applyBorder="1" applyAlignment="1">
      <alignment vertical="center"/>
    </xf>
    <xf numFmtId="0" fontId="24" fillId="0" borderId="0" xfId="89" applyFont="1"/>
    <xf numFmtId="49" fontId="24" fillId="0" borderId="0" xfId="89" applyNumberFormat="1" applyFont="1"/>
    <xf numFmtId="49" fontId="24" fillId="0" borderId="0" xfId="89" applyNumberFormat="1" applyFont="1" applyFill="1"/>
    <xf numFmtId="0" fontId="11" fillId="0" borderId="0" xfId="0" applyFont="1" applyFill="1" applyBorder="1" applyAlignment="1">
      <alignment horizontal="center"/>
    </xf>
    <xf numFmtId="0" fontId="0" fillId="0" borderId="0" xfId="0" applyFill="1" applyBorder="1"/>
    <xf numFmtId="0" fontId="1" fillId="0" borderId="0" xfId="89" applyFont="1"/>
    <xf numFmtId="0" fontId="0" fillId="6" borderId="13" xfId="0" applyFill="1" applyBorder="1"/>
    <xf numFmtId="0" fontId="0" fillId="0" borderId="9" xfId="0" applyBorder="1" applyAlignment="1"/>
    <xf numFmtId="0" fontId="0" fillId="0" borderId="5" xfId="0" applyBorder="1" applyAlignment="1"/>
    <xf numFmtId="0" fontId="3" fillId="0" borderId="3" xfId="0" applyFont="1" applyBorder="1" applyAlignment="1"/>
    <xf numFmtId="0" fontId="29" fillId="5" borderId="13" xfId="0" applyFont="1" applyFill="1" applyBorder="1" applyAlignment="1">
      <alignment horizontal="center" vertical="center"/>
    </xf>
    <xf numFmtId="0" fontId="29" fillId="5" borderId="1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0" fillId="7" borderId="13" xfId="0" applyFill="1" applyBorder="1" applyAlignment="1">
      <alignment horizontal="center"/>
    </xf>
    <xf numFmtId="0" fontId="0" fillId="6" borderId="11" xfId="0" applyFill="1" applyBorder="1"/>
    <xf numFmtId="0" fontId="0" fillId="8" borderId="13" xfId="0" applyFill="1" applyBorder="1" applyAlignment="1">
      <alignment horizontal="center"/>
    </xf>
    <xf numFmtId="0" fontId="11" fillId="0" borderId="0" xfId="0" applyFont="1" applyAlignment="1">
      <alignment horizontal="center" vertical="center"/>
    </xf>
    <xf numFmtId="0" fontId="6" fillId="10" borderId="13" xfId="0" applyFont="1" applyFill="1" applyBorder="1" applyAlignment="1">
      <alignment horizontal="center" vertical="center"/>
    </xf>
    <xf numFmtId="0" fontId="6" fillId="10" borderId="13" xfId="0" applyFont="1" applyFill="1" applyBorder="1" applyAlignment="1">
      <alignment horizontal="center" vertical="center" wrapText="1"/>
    </xf>
    <xf numFmtId="0" fontId="6" fillId="6" borderId="13" xfId="0" applyFont="1" applyFill="1" applyBorder="1" applyAlignment="1">
      <alignment horizontal="center" vertical="center"/>
    </xf>
    <xf numFmtId="0" fontId="6" fillId="6" borderId="13"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0" fillId="5" borderId="0" xfId="0" applyFill="1"/>
    <xf numFmtId="0" fontId="0" fillId="0" borderId="1" xfId="0" applyFill="1" applyBorder="1" applyAlignment="1">
      <alignment horizontal="center"/>
    </xf>
    <xf numFmtId="0" fontId="0" fillId="0" borderId="7" xfId="0" applyFill="1" applyBorder="1"/>
    <xf numFmtId="0" fontId="0" fillId="0" borderId="0" xfId="0" applyFill="1" applyBorder="1" applyAlignment="1">
      <alignment horizontal="center"/>
    </xf>
    <xf numFmtId="0" fontId="0" fillId="0" borderId="3" xfId="0" applyFill="1" applyBorder="1" applyAlignment="1">
      <alignment horizontal="center"/>
    </xf>
    <xf numFmtId="0" fontId="0" fillId="0" borderId="2" xfId="0" applyFill="1" applyBorder="1"/>
    <xf numFmtId="0" fontId="0" fillId="2" borderId="0" xfId="0" applyFill="1"/>
    <xf numFmtId="0" fontId="0" fillId="2" borderId="13" xfId="0" applyFill="1" applyBorder="1"/>
    <xf numFmtId="0" fontId="0" fillId="2" borderId="13" xfId="0" applyFill="1" applyBorder="1" applyAlignment="1">
      <alignment horizontal="center"/>
    </xf>
    <xf numFmtId="0" fontId="0" fillId="2" borderId="17" xfId="0" applyFill="1" applyBorder="1"/>
    <xf numFmtId="0" fontId="0" fillId="2" borderId="0" xfId="0" applyFill="1" applyBorder="1"/>
    <xf numFmtId="0" fontId="0" fillId="2" borderId="19" xfId="0" applyFill="1" applyBorder="1"/>
    <xf numFmtId="0" fontId="0" fillId="2" borderId="20" xfId="0" applyFill="1" applyBorder="1"/>
    <xf numFmtId="0" fontId="0" fillId="2" borderId="20" xfId="0" applyFill="1" applyBorder="1" applyAlignment="1">
      <alignment horizontal="center"/>
    </xf>
    <xf numFmtId="0" fontId="29" fillId="2" borderId="0" xfId="0" applyFont="1" applyFill="1"/>
    <xf numFmtId="0" fontId="0" fillId="5" borderId="0" xfId="0" applyFill="1" applyProtection="1">
      <protection locked="0"/>
    </xf>
    <xf numFmtId="0" fontId="0" fillId="2" borderId="8" xfId="0" applyFill="1" applyBorder="1" applyProtection="1">
      <protection locked="0"/>
    </xf>
    <xf numFmtId="0" fontId="0" fillId="0" borderId="1" xfId="0" applyFill="1" applyBorder="1" applyProtection="1">
      <protection locked="0"/>
    </xf>
    <xf numFmtId="0" fontId="0" fillId="12" borderId="6" xfId="0" applyFill="1" applyBorder="1" applyProtection="1">
      <protection locked="0"/>
    </xf>
    <xf numFmtId="0" fontId="0" fillId="0" borderId="0" xfId="0" applyFill="1" applyBorder="1" applyProtection="1">
      <protection locked="0"/>
    </xf>
    <xf numFmtId="0" fontId="0" fillId="2" borderId="6" xfId="0" applyFill="1" applyBorder="1" applyProtection="1">
      <protection locked="0"/>
    </xf>
    <xf numFmtId="0" fontId="0" fillId="8" borderId="6" xfId="0" applyFill="1" applyBorder="1" applyProtection="1">
      <protection locked="0"/>
    </xf>
    <xf numFmtId="0" fontId="0" fillId="13" borderId="6" xfId="0" applyFill="1" applyBorder="1" applyProtection="1">
      <protection locked="0"/>
    </xf>
    <xf numFmtId="0" fontId="0" fillId="0" borderId="6" xfId="0" applyFill="1" applyBorder="1" applyProtection="1">
      <protection locked="0"/>
    </xf>
    <xf numFmtId="0" fontId="0" fillId="0" borderId="4" xfId="0" applyFill="1" applyBorder="1" applyProtection="1">
      <protection locked="0"/>
    </xf>
    <xf numFmtId="0" fontId="0" fillId="8" borderId="3" xfId="0" applyFill="1" applyBorder="1" applyProtection="1">
      <protection locked="0"/>
    </xf>
    <xf numFmtId="0" fontId="0" fillId="0" borderId="0" xfId="0" applyProtection="1">
      <protection locked="0"/>
    </xf>
    <xf numFmtId="0" fontId="11" fillId="0" borderId="13" xfId="0" applyFont="1" applyBorder="1" applyAlignment="1" applyProtection="1">
      <alignment horizontal="center" vertical="center"/>
    </xf>
    <xf numFmtId="9" fontId="11" fillId="0" borderId="13" xfId="0" applyNumberFormat="1" applyFont="1" applyBorder="1" applyAlignment="1" applyProtection="1">
      <alignment horizontal="center" vertical="center"/>
    </xf>
    <xf numFmtId="166" fontId="11" fillId="0" borderId="13" xfId="0" applyNumberFormat="1"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11" fillId="0" borderId="0" xfId="0" applyFont="1" applyAlignment="1" applyProtection="1">
      <alignment horizontal="center" vertical="center"/>
    </xf>
    <xf numFmtId="0" fontId="0" fillId="8" borderId="0" xfId="0" applyFill="1" applyProtection="1">
      <protection locked="0"/>
    </xf>
    <xf numFmtId="0" fontId="0" fillId="14" borderId="0" xfId="0" applyFill="1" applyProtection="1">
      <protection locked="0"/>
    </xf>
    <xf numFmtId="0" fontId="2" fillId="14" borderId="0" xfId="89" applyFill="1"/>
    <xf numFmtId="0" fontId="0" fillId="15" borderId="0" xfId="0" applyFill="1" applyProtection="1">
      <protection locked="0"/>
    </xf>
    <xf numFmtId="0" fontId="11" fillId="0" borderId="0" xfId="0" applyFont="1" applyAlignment="1" applyProtection="1">
      <alignment horizontal="center" vertical="center"/>
      <protection locked="0"/>
    </xf>
    <xf numFmtId="0" fontId="0" fillId="0" borderId="0" xfId="0" applyBorder="1" applyProtection="1">
      <protection locked="0"/>
    </xf>
    <xf numFmtId="0" fontId="0" fillId="8" borderId="13" xfId="0" applyFill="1" applyBorder="1" applyAlignment="1" applyProtection="1">
      <alignment horizontal="center"/>
      <protection locked="0"/>
    </xf>
    <xf numFmtId="3" fontId="10" fillId="9" borderId="13" xfId="0" applyNumberFormat="1" applyFont="1" applyFill="1" applyBorder="1" applyAlignment="1">
      <alignment horizontal="center" vertical="center" wrapText="1" readingOrder="2"/>
    </xf>
    <xf numFmtId="3" fontId="10" fillId="3" borderId="13" xfId="0" applyNumberFormat="1" applyFont="1" applyFill="1" applyBorder="1" applyAlignment="1" applyProtection="1">
      <alignment horizontal="center" vertical="center" wrapText="1" readingOrder="2"/>
      <protection locked="0"/>
    </xf>
    <xf numFmtId="0" fontId="3" fillId="0" borderId="0" xfId="0" applyFont="1" applyBorder="1" applyAlignment="1"/>
    <xf numFmtId="0" fontId="3" fillId="0" borderId="0" xfId="0" applyFont="1" applyAlignment="1">
      <alignment vertical="center"/>
    </xf>
    <xf numFmtId="0" fontId="0" fillId="0" borderId="0" xfId="0" applyAlignment="1">
      <alignment vertical="center"/>
    </xf>
    <xf numFmtId="0" fontId="3" fillId="0" borderId="0" xfId="0" applyFont="1" applyFill="1" applyBorder="1" applyAlignment="1">
      <alignment horizontal="left"/>
    </xf>
    <xf numFmtId="0" fontId="0" fillId="2" borderId="20" xfId="0" applyFill="1" applyBorder="1" applyAlignment="1">
      <alignment horizontal="center"/>
    </xf>
    <xf numFmtId="0" fontId="26" fillId="0" borderId="0" xfId="88" applyFont="1" applyFill="1" applyBorder="1" applyAlignment="1">
      <alignment horizontal="center" vertical="center" wrapText="1" readingOrder="2"/>
    </xf>
    <xf numFmtId="3" fontId="8" fillId="3" borderId="10" xfId="0" applyNumberFormat="1" applyFont="1" applyFill="1" applyBorder="1" applyAlignment="1" applyProtection="1">
      <alignment horizontal="center" vertical="center" wrapText="1" readingOrder="2"/>
      <protection locked="0"/>
    </xf>
    <xf numFmtId="0" fontId="11" fillId="0" borderId="0" xfId="0" applyFont="1" applyAlignment="1">
      <alignment vertical="center"/>
    </xf>
    <xf numFmtId="3" fontId="11" fillId="0" borderId="0" xfId="0" applyNumberFormat="1" applyFont="1" applyAlignment="1" applyProtection="1">
      <alignment horizontal="center" vertical="center"/>
    </xf>
    <xf numFmtId="0" fontId="9" fillId="0" borderId="1" xfId="0" applyFont="1" applyBorder="1" applyAlignment="1">
      <alignment vertical="center"/>
    </xf>
    <xf numFmtId="0" fontId="11" fillId="5" borderId="0" xfId="0" applyFont="1" applyFill="1" applyAlignment="1">
      <alignment horizontal="center" vertical="center" wrapText="1"/>
    </xf>
    <xf numFmtId="0" fontId="9" fillId="3" borderId="11" xfId="0" applyFont="1" applyFill="1" applyBorder="1" applyAlignment="1">
      <alignment horizontal="center" vertical="center" wrapText="1" readingOrder="2"/>
    </xf>
    <xf numFmtId="0" fontId="9" fillId="3" borderId="10" xfId="0" applyFont="1" applyFill="1" applyBorder="1" applyAlignment="1">
      <alignment horizontal="center" vertical="center" wrapText="1" readingOrder="2"/>
    </xf>
    <xf numFmtId="0" fontId="9" fillId="3" borderId="9" xfId="0" applyFont="1" applyFill="1" applyBorder="1" applyAlignment="1">
      <alignment horizontal="center" vertical="center" wrapText="1" readingOrder="2"/>
    </xf>
    <xf numFmtId="0" fontId="9" fillId="9" borderId="11" xfId="0" applyFont="1" applyFill="1" applyBorder="1" applyAlignment="1">
      <alignment horizontal="center" vertical="center" wrapText="1" readingOrder="2"/>
    </xf>
    <xf numFmtId="0" fontId="9" fillId="9" borderId="10" xfId="0" applyFont="1" applyFill="1" applyBorder="1" applyAlignment="1">
      <alignment horizontal="center" vertical="center" wrapText="1" readingOrder="2"/>
    </xf>
    <xf numFmtId="0" fontId="9" fillId="9" borderId="9" xfId="0" applyFont="1" applyFill="1" applyBorder="1" applyAlignment="1">
      <alignment horizontal="center" vertical="center" wrapText="1" readingOrder="2"/>
    </xf>
    <xf numFmtId="0" fontId="11" fillId="4"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9" xfId="0" applyFont="1" applyFill="1" applyBorder="1" applyAlignment="1">
      <alignment horizontal="center" vertical="center"/>
    </xf>
    <xf numFmtId="3" fontId="10" fillId="3" borderId="11" xfId="0" applyNumberFormat="1" applyFont="1" applyFill="1" applyBorder="1" applyAlignment="1" applyProtection="1">
      <alignment horizontal="center" vertical="center" wrapText="1" readingOrder="2"/>
      <protection locked="0"/>
    </xf>
    <xf numFmtId="3" fontId="10" fillId="3" borderId="9" xfId="0" applyNumberFormat="1" applyFont="1" applyFill="1" applyBorder="1" applyAlignment="1" applyProtection="1">
      <alignment horizontal="center" vertical="center" wrapText="1" readingOrder="2"/>
      <protection locked="0"/>
    </xf>
    <xf numFmtId="3" fontId="10" fillId="9" borderId="11" xfId="0" applyNumberFormat="1" applyFont="1" applyFill="1" applyBorder="1" applyAlignment="1">
      <alignment horizontal="center" vertical="center" wrapText="1" readingOrder="2"/>
    </xf>
    <xf numFmtId="3" fontId="10" fillId="9" borderId="9" xfId="0" applyNumberFormat="1" applyFont="1" applyFill="1" applyBorder="1" applyAlignment="1">
      <alignment horizontal="center" vertical="center" wrapText="1" readingOrder="2"/>
    </xf>
    <xf numFmtId="3" fontId="10" fillId="9" borderId="7" xfId="0" applyNumberFormat="1" applyFont="1" applyFill="1" applyBorder="1" applyAlignment="1">
      <alignment horizontal="center" vertical="center" wrapText="1" readingOrder="2"/>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3" fillId="0" borderId="1" xfId="0" applyFont="1" applyBorder="1" applyAlignment="1" applyProtection="1">
      <alignment horizontal="right" vertical="center"/>
      <protection locked="0"/>
    </xf>
    <xf numFmtId="0" fontId="33" fillId="0" borderId="6"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33" fillId="0" borderId="5" xfId="0" applyFont="1" applyBorder="1" applyAlignment="1" applyProtection="1">
      <alignment horizontal="right"/>
      <protection locked="0"/>
    </xf>
    <xf numFmtId="0" fontId="3" fillId="0" borderId="1" xfId="0" applyFont="1" applyBorder="1" applyAlignment="1">
      <alignment horizontal="right" vertical="center"/>
    </xf>
    <xf numFmtId="0" fontId="5" fillId="0" borderId="1" xfId="0" applyFont="1" applyBorder="1" applyAlignment="1" applyProtection="1">
      <alignment horizontal="right" vertical="center"/>
      <protection locked="0"/>
    </xf>
    <xf numFmtId="3" fontId="4" fillId="0" borderId="3" xfId="0" applyNumberFormat="1" applyFont="1" applyBorder="1" applyAlignment="1">
      <alignment horizontal="center"/>
    </xf>
    <xf numFmtId="0" fontId="5" fillId="0" borderId="0" xfId="0" applyFont="1" applyAlignment="1" applyProtection="1">
      <alignment horizontal="center"/>
      <protection locked="0"/>
    </xf>
    <xf numFmtId="0" fontId="3" fillId="0" borderId="0" xfId="0" applyFont="1" applyFill="1" applyBorder="1" applyAlignment="1">
      <alignment horizontal="center"/>
    </xf>
    <xf numFmtId="0" fontId="13"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Fill="1" applyBorder="1" applyAlignment="1" applyProtection="1">
      <alignment horizontal="center"/>
      <protection locked="0"/>
    </xf>
    <xf numFmtId="14" fontId="33" fillId="0" borderId="0" xfId="0" applyNumberFormat="1" applyFont="1" applyAlignment="1" applyProtection="1">
      <alignment horizontal="right"/>
      <protection locked="0"/>
    </xf>
    <xf numFmtId="0" fontId="33" fillId="0" borderId="3" xfId="0" applyFont="1" applyBorder="1" applyAlignment="1">
      <alignment horizontal="right"/>
    </xf>
    <xf numFmtId="0" fontId="33" fillId="0" borderId="2" xfId="0" applyFont="1" applyBorder="1" applyAlignment="1">
      <alignment horizontal="right"/>
    </xf>
    <xf numFmtId="0" fontId="33" fillId="0" borderId="0" xfId="0" applyFont="1" applyAlignment="1" applyProtection="1">
      <alignment vertical="center"/>
      <protection locked="0"/>
    </xf>
    <xf numFmtId="0" fontId="3" fillId="0" borderId="0" xfId="0" applyFont="1" applyAlignment="1">
      <alignment horizontal="center"/>
    </xf>
    <xf numFmtId="166" fontId="7" fillId="0" borderId="3" xfId="0" applyNumberFormat="1" applyFont="1" applyBorder="1" applyAlignment="1">
      <alignment horizontal="center"/>
    </xf>
    <xf numFmtId="0" fontId="3" fillId="0" borderId="10" xfId="0" applyFont="1" applyBorder="1" applyAlignment="1">
      <alignment horizontal="left"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right"/>
    </xf>
    <xf numFmtId="0" fontId="3" fillId="0" borderId="3" xfId="0" applyFont="1" applyBorder="1" applyAlignment="1">
      <alignment horizontal="right"/>
    </xf>
    <xf numFmtId="0" fontId="3" fillId="0" borderId="2" xfId="0" applyFont="1" applyBorder="1" applyAlignment="1">
      <alignment horizontal="right"/>
    </xf>
    <xf numFmtId="0" fontId="5" fillId="0" borderId="10" xfId="0" applyFont="1" applyBorder="1" applyAlignment="1" applyProtection="1">
      <alignment horizontal="center" vertical="center"/>
      <protection locked="0"/>
    </xf>
    <xf numFmtId="0" fontId="3" fillId="0" borderId="10" xfId="0" applyFont="1" applyBorder="1" applyAlignment="1">
      <alignment horizontal="right"/>
    </xf>
    <xf numFmtId="0" fontId="3" fillId="0" borderId="0" xfId="0" applyFont="1" applyAlignment="1">
      <alignment horizontal="right" vertical="center"/>
    </xf>
    <xf numFmtId="0" fontId="3" fillId="0" borderId="0" xfId="0" applyFont="1" applyAlignment="1">
      <alignment horizontal="center" vertical="center"/>
    </xf>
    <xf numFmtId="0" fontId="6" fillId="2" borderId="13" xfId="0" applyFont="1" applyFill="1" applyBorder="1" applyAlignment="1">
      <alignment horizont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3" fillId="4" borderId="13" xfId="89" applyFont="1" applyFill="1" applyBorder="1" applyAlignment="1">
      <alignment horizontal="center" vertical="center"/>
    </xf>
    <xf numFmtId="166" fontId="29" fillId="4" borderId="11" xfId="89" applyNumberFormat="1" applyFont="1" applyFill="1" applyBorder="1" applyAlignment="1">
      <alignment horizontal="center" vertical="center"/>
    </xf>
    <xf numFmtId="166" fontId="29" fillId="4" borderId="9" xfId="89" applyNumberFormat="1" applyFont="1" applyFill="1" applyBorder="1" applyAlignment="1">
      <alignment horizontal="center" vertical="center"/>
    </xf>
    <xf numFmtId="166" fontId="29" fillId="4" borderId="10" xfId="89" applyNumberFormat="1" applyFont="1" applyFill="1" applyBorder="1" applyAlignment="1">
      <alignment horizontal="center" vertical="center"/>
    </xf>
    <xf numFmtId="166" fontId="29" fillId="4" borderId="13" xfId="89" applyNumberFormat="1" applyFont="1" applyFill="1" applyBorder="1" applyAlignment="1">
      <alignment horizontal="center"/>
    </xf>
    <xf numFmtId="1" fontId="11" fillId="0" borderId="11" xfId="89" applyNumberFormat="1" applyFont="1" applyFill="1" applyBorder="1" applyAlignment="1" applyProtection="1">
      <alignment horizontal="center"/>
      <protection locked="0"/>
    </xf>
    <xf numFmtId="1" fontId="11" fillId="0" borderId="10" xfId="89" applyNumberFormat="1" applyFont="1" applyFill="1" applyBorder="1" applyAlignment="1" applyProtection="1">
      <alignment horizontal="center"/>
      <protection locked="0"/>
    </xf>
    <xf numFmtId="1" fontId="11" fillId="0" borderId="9" xfId="89" applyNumberFormat="1" applyFont="1" applyFill="1" applyBorder="1" applyAlignment="1" applyProtection="1">
      <alignment horizontal="center"/>
      <protection locked="0"/>
    </xf>
    <xf numFmtId="0" fontId="26" fillId="0" borderId="11" xfId="88" applyFont="1" applyFill="1" applyBorder="1" applyAlignment="1" applyProtection="1">
      <alignment horizontal="center" vertical="center" wrapText="1" readingOrder="2"/>
      <protection locked="0"/>
    </xf>
    <xf numFmtId="0" fontId="26" fillId="0" borderId="9" xfId="88" applyFont="1" applyFill="1" applyBorder="1" applyAlignment="1" applyProtection="1">
      <alignment horizontal="center" vertical="center" wrapText="1" readingOrder="2"/>
      <protection locked="0"/>
    </xf>
    <xf numFmtId="0" fontId="26" fillId="0" borderId="11" xfId="88" applyFont="1" applyFill="1" applyBorder="1" applyAlignment="1">
      <alignment horizontal="center" vertical="center" wrapText="1" readingOrder="2"/>
    </xf>
    <xf numFmtId="0" fontId="26" fillId="0" borderId="10" xfId="88" applyFont="1" applyFill="1" applyBorder="1" applyAlignment="1">
      <alignment horizontal="center" vertical="center" wrapText="1" readingOrder="2"/>
    </xf>
    <xf numFmtId="0" fontId="26" fillId="0" borderId="9" xfId="88" applyFont="1" applyFill="1" applyBorder="1" applyAlignment="1">
      <alignment horizontal="center" vertical="center" wrapText="1" readingOrder="2"/>
    </xf>
    <xf numFmtId="49" fontId="11" fillId="0" borderId="11" xfId="89" applyNumberFormat="1" applyFont="1" applyFill="1" applyBorder="1" applyAlignment="1">
      <alignment horizontal="center"/>
    </xf>
    <xf numFmtId="0" fontId="11" fillId="0" borderId="9" xfId="89" applyFont="1" applyFill="1" applyBorder="1" applyAlignment="1">
      <alignment horizontal="center"/>
    </xf>
    <xf numFmtId="166" fontId="29" fillId="4" borderId="11" xfId="89" applyNumberFormat="1" applyFont="1" applyFill="1" applyBorder="1" applyAlignment="1">
      <alignment horizontal="center"/>
    </xf>
    <xf numFmtId="166" fontId="29" fillId="4" borderId="9" xfId="89" applyNumberFormat="1" applyFont="1" applyFill="1" applyBorder="1" applyAlignment="1">
      <alignment horizontal="center"/>
    </xf>
    <xf numFmtId="49" fontId="11" fillId="0" borderId="9" xfId="89" applyNumberFormat="1" applyFont="1" applyFill="1" applyBorder="1" applyAlignment="1">
      <alignment horizontal="center"/>
    </xf>
    <xf numFmtId="0" fontId="3" fillId="0" borderId="0" xfId="0" applyFont="1" applyFill="1" applyBorder="1" applyAlignment="1">
      <alignment horizontal="right"/>
    </xf>
    <xf numFmtId="0" fontId="27" fillId="4" borderId="13" xfId="88" applyFont="1" applyFill="1" applyBorder="1" applyAlignment="1">
      <alignment horizontal="center" vertical="center" wrapText="1" readingOrder="2"/>
    </xf>
    <xf numFmtId="0" fontId="0" fillId="5" borderId="0" xfId="0" applyFill="1" applyAlignment="1">
      <alignment horizontal="center" vertical="center" wrapText="1"/>
    </xf>
    <xf numFmtId="0" fontId="29" fillId="0" borderId="0" xfId="0" applyFont="1" applyFill="1" applyAlignment="1" applyProtection="1">
      <alignment horizontal="right"/>
      <protection locked="0"/>
    </xf>
    <xf numFmtId="0" fontId="28" fillId="4" borderId="13" xfId="88" applyFont="1" applyFill="1" applyBorder="1" applyAlignment="1">
      <alignment horizontal="center" wrapText="1" readingOrder="2"/>
    </xf>
    <xf numFmtId="0" fontId="26" fillId="0" borderId="0" xfId="88" applyFont="1" applyFill="1" applyBorder="1" applyAlignment="1">
      <alignment horizontal="center" vertical="center" wrapText="1" readingOrder="2"/>
    </xf>
    <xf numFmtId="0" fontId="26" fillId="4" borderId="13" xfId="88" applyFont="1" applyFill="1" applyBorder="1" applyAlignment="1">
      <alignment horizontal="center" vertical="center" wrapText="1" readingOrder="2"/>
    </xf>
    <xf numFmtId="0" fontId="33" fillId="0" borderId="0" xfId="0" applyFont="1" applyAlignment="1" applyProtection="1">
      <alignment horizontal="right"/>
      <protection locked="0"/>
    </xf>
    <xf numFmtId="49" fontId="34" fillId="0" borderId="0" xfId="0" applyNumberFormat="1" applyFont="1" applyBorder="1" applyAlignment="1" applyProtection="1">
      <alignment horizontal="center" vertical="center"/>
      <protection locked="0"/>
    </xf>
    <xf numFmtId="1" fontId="34" fillId="0" borderId="0" xfId="0" applyNumberFormat="1" applyFont="1" applyBorder="1" applyAlignment="1" applyProtection="1">
      <alignment horizontal="center" vertical="center"/>
      <protection locked="0"/>
    </xf>
    <xf numFmtId="0" fontId="9" fillId="0" borderId="11" xfId="0" applyFont="1" applyFill="1" applyBorder="1" applyAlignment="1">
      <alignment horizontal="center" vertical="center" wrapText="1" readingOrder="2"/>
    </xf>
    <xf numFmtId="0" fontId="9" fillId="0" borderId="10" xfId="0" applyFont="1" applyFill="1" applyBorder="1" applyAlignment="1">
      <alignment horizontal="center" vertical="center" wrapText="1" readingOrder="2"/>
    </xf>
    <xf numFmtId="3" fontId="10" fillId="0" borderId="10" xfId="0" applyNumberFormat="1" applyFont="1" applyFill="1" applyBorder="1" applyAlignment="1" applyProtection="1">
      <alignment horizontal="center" vertical="center" wrapText="1" readingOrder="2"/>
      <protection locked="0"/>
    </xf>
    <xf numFmtId="3" fontId="9" fillId="0" borderId="10" xfId="0" applyNumberFormat="1" applyFont="1" applyFill="1" applyBorder="1" applyAlignment="1">
      <alignment horizontal="left" vertical="center" wrapText="1" readingOrder="2"/>
    </xf>
    <xf numFmtId="3" fontId="7" fillId="0" borderId="10" xfId="0" applyNumberFormat="1" applyFont="1" applyFill="1" applyBorder="1" applyAlignment="1" applyProtection="1">
      <alignment horizontal="center"/>
      <protection locked="0"/>
    </xf>
    <xf numFmtId="3" fontId="7" fillId="0" borderId="9" xfId="0" applyNumberFormat="1" applyFont="1" applyFill="1" applyBorder="1" applyAlignment="1" applyProtection="1">
      <alignment horizontal="center"/>
      <protection locked="0"/>
    </xf>
    <xf numFmtId="0" fontId="3" fillId="0" borderId="11"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right" vertical="center"/>
    </xf>
    <xf numFmtId="3" fontId="7" fillId="0" borderId="13" xfId="0" applyNumberFormat="1" applyFont="1" applyBorder="1" applyAlignment="1" applyProtection="1">
      <alignment horizontal="center"/>
    </xf>
    <xf numFmtId="3" fontId="10" fillId="3" borderId="1" xfId="0" applyNumberFormat="1" applyFont="1" applyFill="1" applyBorder="1" applyAlignment="1" applyProtection="1">
      <alignment horizontal="center" vertical="center" wrapText="1" readingOrder="2"/>
      <protection locked="0"/>
    </xf>
    <xf numFmtId="0" fontId="6" fillId="0" borderId="3" xfId="0" applyFont="1" applyBorder="1" applyAlignment="1">
      <alignment horizontal="center"/>
    </xf>
    <xf numFmtId="3" fontId="35" fillId="3" borderId="11" xfId="0" applyNumberFormat="1" applyFont="1" applyFill="1" applyBorder="1" applyAlignment="1" applyProtection="1">
      <alignment horizontal="center" vertical="center" wrapText="1" readingOrder="2"/>
      <protection locked="0"/>
    </xf>
    <xf numFmtId="3" fontId="35" fillId="3" borderId="10" xfId="0" applyNumberFormat="1" applyFont="1" applyFill="1" applyBorder="1" applyAlignment="1" applyProtection="1">
      <alignment horizontal="center" vertical="center" wrapText="1" readingOrder="2"/>
      <protection locked="0"/>
    </xf>
    <xf numFmtId="3" fontId="35" fillId="3" borderId="9" xfId="0" applyNumberFormat="1" applyFont="1" applyFill="1" applyBorder="1" applyAlignment="1" applyProtection="1">
      <alignment horizontal="center" vertical="center" wrapText="1" readingOrder="2"/>
      <protection locked="0"/>
    </xf>
    <xf numFmtId="3" fontId="36" fillId="16" borderId="11" xfId="0" applyNumberFormat="1" applyFont="1" applyFill="1" applyBorder="1" applyAlignment="1">
      <alignment horizontal="center" vertical="center" wrapText="1" readingOrder="2"/>
    </xf>
    <xf numFmtId="3" fontId="36" fillId="16" borderId="10" xfId="0" applyNumberFormat="1" applyFont="1" applyFill="1" applyBorder="1" applyAlignment="1">
      <alignment horizontal="center" vertical="center" wrapText="1" readingOrder="2"/>
    </xf>
    <xf numFmtId="3" fontId="36" fillId="16" borderId="9" xfId="0" applyNumberFormat="1" applyFont="1" applyFill="1" applyBorder="1" applyAlignment="1">
      <alignment horizontal="center" vertical="center" wrapText="1" readingOrder="2"/>
    </xf>
    <xf numFmtId="0" fontId="0" fillId="0" borderId="0" xfId="0" applyFill="1" applyBorder="1" applyAlignment="1">
      <alignment horizontal="right"/>
    </xf>
    <xf numFmtId="0" fontId="11" fillId="0" borderId="0" xfId="0" applyFont="1" applyAlignment="1">
      <alignment horizontal="right"/>
    </xf>
    <xf numFmtId="0" fontId="5" fillId="0" borderId="0" xfId="0" applyFont="1" applyAlignment="1" applyProtection="1">
      <alignment horizontal="right"/>
      <protection locked="0"/>
    </xf>
    <xf numFmtId="3" fontId="13" fillId="0" borderId="0" xfId="0" applyNumberFormat="1" applyFont="1" applyAlignment="1" applyProtection="1">
      <alignment horizontal="center"/>
      <protection locked="0"/>
    </xf>
    <xf numFmtId="1" fontId="30" fillId="0" borderId="0" xfId="0" applyNumberFormat="1" applyFont="1" applyAlignment="1">
      <alignment horizontal="center" vertical="center"/>
    </xf>
    <xf numFmtId="0" fontId="3" fillId="4" borderId="8"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3" fontId="7" fillId="9" borderId="13" xfId="0" applyNumberFormat="1" applyFont="1" applyFill="1" applyBorder="1" applyAlignment="1" applyProtection="1">
      <alignment horizontal="center"/>
    </xf>
    <xf numFmtId="3" fontId="8" fillId="3" borderId="1" xfId="0" applyNumberFormat="1" applyFont="1" applyFill="1" applyBorder="1" applyAlignment="1" applyProtection="1">
      <alignment horizontal="center" vertical="center" wrapText="1" readingOrder="2"/>
      <protection locked="0"/>
    </xf>
    <xf numFmtId="3" fontId="8" fillId="3" borderId="12" xfId="0" applyNumberFormat="1" applyFont="1" applyFill="1" applyBorder="1" applyAlignment="1" applyProtection="1">
      <alignment horizontal="center" vertical="center" wrapText="1" readingOrder="2"/>
      <protection locked="0"/>
    </xf>
    <xf numFmtId="0" fontId="11" fillId="0" borderId="0" xfId="0" applyFont="1" applyAlignment="1">
      <alignment horizontal="center"/>
    </xf>
    <xf numFmtId="0" fontId="29" fillId="0" borderId="0" xfId="0" applyFont="1" applyAlignment="1">
      <alignment horizontal="right" vertical="center" shrinkToFit="1"/>
    </xf>
    <xf numFmtId="0" fontId="32"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left"/>
    </xf>
    <xf numFmtId="0" fontId="33" fillId="0" borderId="0" xfId="0" applyFont="1" applyAlignment="1" applyProtection="1">
      <alignment horizontal="center"/>
      <protection locked="0"/>
    </xf>
    <xf numFmtId="0" fontId="3" fillId="4" borderId="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1" fillId="4" borderId="8"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2" xfId="0" applyFont="1" applyFill="1" applyBorder="1" applyAlignment="1">
      <alignment horizontal="center" vertical="center"/>
    </xf>
    <xf numFmtId="0" fontId="7" fillId="0" borderId="0" xfId="0" applyFont="1" applyAlignment="1" applyProtection="1">
      <alignment horizontal="center"/>
      <protection locked="0"/>
    </xf>
    <xf numFmtId="0" fontId="3" fillId="0" borderId="0" xfId="0" applyFont="1" applyAlignment="1">
      <alignment horizontal="left"/>
    </xf>
    <xf numFmtId="0" fontId="0" fillId="2" borderId="14"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0" fillId="2" borderId="0" xfId="0" applyFill="1" applyBorder="1" applyAlignment="1">
      <alignment horizontal="center"/>
    </xf>
    <xf numFmtId="0" fontId="0" fillId="2" borderId="16" xfId="0" applyFill="1" applyBorder="1" applyAlignment="1">
      <alignment horizontal="center"/>
    </xf>
    <xf numFmtId="0" fontId="0" fillId="2" borderId="18"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3" fillId="0" borderId="0" xfId="0" applyFont="1" applyAlignment="1">
      <alignment horizontal="left" vertical="center"/>
    </xf>
    <xf numFmtId="0" fontId="9" fillId="0" borderId="1" xfId="0" applyFont="1" applyBorder="1" applyAlignment="1">
      <alignment horizontal="left" vertical="center"/>
    </xf>
    <xf numFmtId="166" fontId="7" fillId="0" borderId="3" xfId="0" applyNumberFormat="1" applyFont="1" applyBorder="1" applyAlignment="1">
      <alignment horizontal="center" vertical="center"/>
    </xf>
    <xf numFmtId="0" fontId="9" fillId="0" borderId="1" xfId="0" applyFont="1" applyBorder="1" applyAlignment="1">
      <alignment horizontal="center" vertical="center"/>
    </xf>
  </cellXfs>
  <cellStyles count="106">
    <cellStyle name="_amalkarde 87" xfId="1"/>
    <cellStyle name="_amalkarde 87_اصلاحیه تخصیص 12 ماهه 24-12-90" xfId="2"/>
    <cellStyle name="_amalkarde 87_اقلام اطلاعاتي كل+8 ماهه+16 مرد" xfId="3"/>
    <cellStyle name="_amalkarde 87_اقلام اطلاعاتي كل+8 ماهه+20 شهر" xfId="4"/>
    <cellStyle name="_amalkarde 87_اقلام اطلاعاتي كل+8 ماهه+26 شهر" xfId="5"/>
    <cellStyle name="_amalkarde 87_تنخواه 91+5 ارديبهشت" xfId="6"/>
    <cellStyle name="_amalkarde 87_جدول 1390 متفرقه 02-12-1390" xfId="7"/>
    <cellStyle name="_amalkarde 87_جدول 1390 متفرقه 02-12-1390_اصلاحیه تخصیص 12 ماهه 24-12-90" xfId="8"/>
    <cellStyle name="_amalkarde 87_جدول تنخواه 21-1-1390-بااصلاحات-11-3-90" xfId="9"/>
    <cellStyle name="_amalkarde 87_جدول تنخواه 21-1-1390-بااصلاحات-11-3-90_اصلاحیه تخصیص 12 ماهه 24-12-90" xfId="10"/>
    <cellStyle name="_amalkarde 87_جدول تنخواه 21-1-1390-بااصلاحات-11-3-90_اقلام اطلاعاتي كل+8 ماهه+16 مرد" xfId="11"/>
    <cellStyle name="_amalkarde 87_جدول تنخواه 21-1-1390-بااصلاحات-11-3-90_اقلام اطلاعاتي كل+8 ماهه+20 شهر" xfId="12"/>
    <cellStyle name="_amalkarde 87_جدول تنخواه 21-1-1390-بااصلاحات-11-3-90_اقلام اطلاعاتي كل+8 ماهه+26 شهر" xfId="13"/>
    <cellStyle name="_amalkarde 87_جدول تنخواه 21-1-1390-بااصلاحات-11-3-90_تنخواه 91+5 ارديبهشت" xfId="14"/>
    <cellStyle name="_BAND O BAKHSH" xfId="15"/>
    <cellStyle name="_BAND O BAKHSH_اصلاحیه تخصیص 12 ماهه 24-12-90" xfId="16"/>
    <cellStyle name="_BAND O BAKHSH_اقلام اطلاعاتي كل+8 ماهه+16 مرد" xfId="17"/>
    <cellStyle name="_BAND O BAKHSH_اقلام اطلاعاتي كل+8 ماهه+20 شهر" xfId="18"/>
    <cellStyle name="_BAND O BAKHSH_اقلام اطلاعاتي كل+8 ماهه+26 شهر" xfId="19"/>
    <cellStyle name="_BAND O BAKHSH_تنخواه 91+5 ارديبهشت" xfId="20"/>
    <cellStyle name="_BAND O BAKHSH_جدول 1390 متفرقه 02-12-1390" xfId="21"/>
    <cellStyle name="_BAND O BAKHSH_جدول 1390 متفرقه 02-12-1390_اصلاحیه تخصیص 12 ماهه 24-12-90" xfId="22"/>
    <cellStyle name="_BAND O BAKHSH_جدول تنخواه 21-1-1390-بااصلاحات-11-3-90" xfId="23"/>
    <cellStyle name="_BAND O BAKHSH_جدول تنخواه 21-1-1390-بااصلاحات-11-3-90_اصلاحیه تخصیص 12 ماهه 24-12-90" xfId="24"/>
    <cellStyle name="_BAND O BAKHSH_جدول تنخواه 21-1-1390-بااصلاحات-11-3-90_اقلام اطلاعاتي كل+8 ماهه+16 مرد" xfId="25"/>
    <cellStyle name="_BAND O BAKHSH_جدول تنخواه 21-1-1390-بااصلاحات-11-3-90_اقلام اطلاعاتي كل+8 ماهه+20 شهر" xfId="26"/>
    <cellStyle name="_BAND O BAKHSH_جدول تنخواه 21-1-1390-بااصلاحات-11-3-90_اقلام اطلاعاتي كل+8 ماهه+26 شهر" xfId="27"/>
    <cellStyle name="_BAND O BAKHSH_جدول تنخواه 21-1-1390-بااصلاحات-11-3-90_تنخواه 91+5 ارديبهشت" xfId="28"/>
    <cellStyle name="_Copy of 1385~1" xfId="29"/>
    <cellStyle name="_Copy of 1385~1_اصلاحیه تخصیص 12 ماهه 24-12-90" xfId="30"/>
    <cellStyle name="_Copy of 1385~1_اقلام اطلاعاتي كل+8 ماهه+16 مرد" xfId="31"/>
    <cellStyle name="_Copy of 1385~1_اقلام اطلاعاتي كل+8 ماهه+20 شهر" xfId="32"/>
    <cellStyle name="_Copy of 1385~1_اقلام اطلاعاتي كل+8 ماهه+26 شهر" xfId="33"/>
    <cellStyle name="_Copy of 1385~1_تنخواه 91+5 ارديبهشت" xfId="34"/>
    <cellStyle name="_Copy of 1385~1_جدول 1390 متفرقه 02-12-1390" xfId="35"/>
    <cellStyle name="_Copy of 1385~1_جدول 1390 متفرقه 02-12-1390_اصلاحیه تخصیص 12 ماهه 24-12-90" xfId="36"/>
    <cellStyle name="_Copy of 1385~1_جدول تنخواه 21-1-1390-بااصلاحات-11-3-90" xfId="37"/>
    <cellStyle name="_Copy of 1385~1_جدول تنخواه 21-1-1390-بااصلاحات-11-3-90_اصلاحیه تخصیص 12 ماهه 24-12-90" xfId="38"/>
    <cellStyle name="_Copy of 1385~1_جدول تنخواه 21-1-1390-بااصلاحات-11-3-90_اقلام اطلاعاتي كل+8 ماهه+16 مرد" xfId="39"/>
    <cellStyle name="_Copy of 1385~1_جدول تنخواه 21-1-1390-بااصلاحات-11-3-90_اقلام اطلاعاتي كل+8 ماهه+20 شهر" xfId="40"/>
    <cellStyle name="_Copy of 1385~1_جدول تنخواه 21-1-1390-بااصلاحات-11-3-90_اقلام اطلاعاتي كل+8 ماهه+26 شهر" xfId="41"/>
    <cellStyle name="_Copy of 1385~1_جدول تنخواه 21-1-1390-بااصلاحات-11-3-90_تنخواه 91+5 ارديبهشت" xfId="42"/>
    <cellStyle name="_Copy of 1386~1" xfId="43"/>
    <cellStyle name="_Copy of 1386~1_اصلاحیه تخصیص 12 ماهه 24-12-90" xfId="44"/>
    <cellStyle name="_Copy of 1386~1_اقلام اطلاعاتي كل+8 ماهه+16 مرد" xfId="45"/>
    <cellStyle name="_Copy of 1386~1_اقلام اطلاعاتي كل+8 ماهه+20 شهر" xfId="46"/>
    <cellStyle name="_Copy of 1386~1_اقلام اطلاعاتي كل+8 ماهه+26 شهر" xfId="47"/>
    <cellStyle name="_Copy of 1386~1_تنخواه 91+5 ارديبهشت" xfId="48"/>
    <cellStyle name="_Copy of 1386~1_جدول 1390 متفرقه 02-12-1390" xfId="49"/>
    <cellStyle name="_Copy of 1386~1_جدول 1390 متفرقه 02-12-1390_اصلاحیه تخصیص 12 ماهه 24-12-90" xfId="50"/>
    <cellStyle name="_Copy of 1386~1_جدول تنخواه 21-1-1390-بااصلاحات-11-3-90" xfId="51"/>
    <cellStyle name="_Copy of 1386~1_جدول تنخواه 21-1-1390-بااصلاحات-11-3-90_اصلاحیه تخصیص 12 ماهه 24-12-90" xfId="52"/>
    <cellStyle name="_Copy of 1386~1_جدول تنخواه 21-1-1390-بااصلاحات-11-3-90_اقلام اطلاعاتي كل+8 ماهه+16 مرد" xfId="53"/>
    <cellStyle name="_Copy of 1386~1_جدول تنخواه 21-1-1390-بااصلاحات-11-3-90_اقلام اطلاعاتي كل+8 ماهه+20 شهر" xfId="54"/>
    <cellStyle name="_Copy of 1386~1_جدول تنخواه 21-1-1390-بااصلاحات-11-3-90_اقلام اطلاعاتي كل+8 ماهه+26 شهر" xfId="55"/>
    <cellStyle name="_Copy of 1386~1_جدول تنخواه 21-1-1390-بااصلاحات-11-3-90_تنخواه 91+5 ارديبهشت" xfId="56"/>
    <cellStyle name="_عملكرد 1385" xfId="57"/>
    <cellStyle name="_عملكرد 1385_اصلاحیه تخصیص 12 ماهه 24-12-90" xfId="58"/>
    <cellStyle name="_عملكرد 1385_اقلام اطلاعاتي كل+8 ماهه+16 مرد" xfId="59"/>
    <cellStyle name="_عملكرد 1385_اقلام اطلاعاتي كل+8 ماهه+20 شهر" xfId="60"/>
    <cellStyle name="_عملكرد 1385_اقلام اطلاعاتي كل+8 ماهه+26 شهر" xfId="61"/>
    <cellStyle name="_عملكرد 1385_تنخواه 91+5 ارديبهشت" xfId="62"/>
    <cellStyle name="_عملكرد 1385_جدول 1390 متفرقه 02-12-1390" xfId="63"/>
    <cellStyle name="_عملكرد 1385_جدول 1390 متفرقه 02-12-1390_اصلاحیه تخصیص 12 ماهه 24-12-90" xfId="64"/>
    <cellStyle name="_عملكرد 1385_جدول تنخواه 21-1-1390-بااصلاحات-11-3-90" xfId="65"/>
    <cellStyle name="_عملكرد 1385_جدول تنخواه 21-1-1390-بااصلاحات-11-3-90_اصلاحیه تخصیص 12 ماهه 24-12-90" xfId="66"/>
    <cellStyle name="_عملكرد 1385_جدول تنخواه 21-1-1390-بااصلاحات-11-3-90_اقلام اطلاعاتي كل+8 ماهه+16 مرد" xfId="67"/>
    <cellStyle name="_عملكرد 1385_جدول تنخواه 21-1-1390-بااصلاحات-11-3-90_اقلام اطلاعاتي كل+8 ماهه+20 شهر" xfId="68"/>
    <cellStyle name="_عملكرد 1385_جدول تنخواه 21-1-1390-بااصلاحات-11-3-90_اقلام اطلاعاتي كل+8 ماهه+26 شهر" xfId="69"/>
    <cellStyle name="_عملكرد 1385_جدول تنخواه 21-1-1390-بااصلاحات-11-3-90_تنخواه 91+5 ارديبهشت" xfId="70"/>
    <cellStyle name="Comma 2" xfId="71"/>
    <cellStyle name="Currency 2" xfId="72"/>
    <cellStyle name="Date" xfId="73"/>
    <cellStyle name="F2" xfId="74"/>
    <cellStyle name="F3" xfId="75"/>
    <cellStyle name="F4" xfId="76"/>
    <cellStyle name="F5" xfId="77"/>
    <cellStyle name="F6" xfId="78"/>
    <cellStyle name="F7" xfId="79"/>
    <cellStyle name="F8" xfId="80"/>
    <cellStyle name="Fixed" xfId="81"/>
    <cellStyle name="Heading1" xfId="82"/>
    <cellStyle name="Heading2" xfId="83"/>
    <cellStyle name="Hyperlink 2" xfId="84"/>
    <cellStyle name="MS_Arabic" xfId="85"/>
    <cellStyle name="Normal" xfId="0" builtinId="0"/>
    <cellStyle name="Normal 10" xfId="86"/>
    <cellStyle name="Normal 11" xfId="87"/>
    <cellStyle name="Normal 12" xfId="88"/>
    <cellStyle name="Normal 2" xfId="89"/>
    <cellStyle name="Normal 2 2" xfId="90"/>
    <cellStyle name="Normal 2 3" xfId="91"/>
    <cellStyle name="Normal 2 4" xfId="92"/>
    <cellStyle name="Normal 2 5" xfId="93"/>
    <cellStyle name="Normal 2_تخصيص ملي1391+ 10خرداد" xfId="94"/>
    <cellStyle name="Normal 3" xfId="95"/>
    <cellStyle name="Normal 4" xfId="96"/>
    <cellStyle name="Normal 5" xfId="97"/>
    <cellStyle name="Normal 6" xfId="98"/>
    <cellStyle name="Normal 7" xfId="99"/>
    <cellStyle name="Normal 8" xfId="100"/>
    <cellStyle name="Normal 9" xfId="101"/>
    <cellStyle name="Percent 2" xfId="102"/>
    <cellStyle name="Percent 3" xfId="103"/>
    <cellStyle name="Percent 4" xfId="104"/>
    <cellStyle name="Style 1" xfId="10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ctrlProps/ctrlProp1.xml><?xml version="1.0" encoding="utf-8"?>
<formControlPr xmlns="http://schemas.microsoft.com/office/spreadsheetml/2009/9/main" objectType="Radio" checked="Checked" firstButton="1" fmlaLink="ليست!$CH$3"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fmlaLink="ليست!$CH$4" lockText="1" noThreeD="1"/>
</file>

<file path=xl/ctrlProps/ctrlProp13.xml><?xml version="1.0" encoding="utf-8"?>
<formControlPr xmlns="http://schemas.microsoft.com/office/spreadsheetml/2009/9/main" objectType="CheckBox" fmlaLink="'فرم 2'!$AD$342" lockText="1" noThreeD="1"/>
</file>

<file path=xl/ctrlProps/ctrlProp14.xml><?xml version="1.0" encoding="utf-8"?>
<formControlPr xmlns="http://schemas.microsoft.com/office/spreadsheetml/2009/9/main" objectType="CheckBox" fmlaLink="'فرم 2'!$AD$345" lockText="1" noThreeD="1"/>
</file>

<file path=xl/ctrlProps/ctrlProp15.xml><?xml version="1.0" encoding="utf-8"?>
<formControlPr xmlns="http://schemas.microsoft.com/office/spreadsheetml/2009/9/main" objectType="CheckBox" fmlaLink="'فرم 2'!$AD$344" lockText="1" noThreeD="1"/>
</file>

<file path=xl/ctrlProps/ctrlProp16.xml><?xml version="1.0" encoding="utf-8"?>
<formControlPr xmlns="http://schemas.microsoft.com/office/spreadsheetml/2009/9/main" objectType="CheckBox" fmlaLink="'فرم 2'!$AD$343" lockText="1" noThreeD="1"/>
</file>

<file path=xl/ctrlProps/ctrlProp17.xml><?xml version="1.0" encoding="utf-8"?>
<formControlPr xmlns="http://schemas.microsoft.com/office/spreadsheetml/2009/9/main" objectType="CheckBox" fmlaLink="'فرم 2'!$AD$346" lockText="1" noThreeD="1"/>
</file>

<file path=xl/ctrlProps/ctrlProp18.xml><?xml version="1.0" encoding="utf-8"?>
<formControlPr xmlns="http://schemas.microsoft.com/office/spreadsheetml/2009/9/main" objectType="CheckBox" fmlaLink="'فرم 2'!$AD$347" lockText="1" noThreeD="1"/>
</file>

<file path=xl/ctrlProps/ctrlProp19.xml><?xml version="1.0" encoding="utf-8"?>
<formControlPr xmlns="http://schemas.microsoft.com/office/spreadsheetml/2009/9/main" objectType="CheckBox" fmlaLink="$AC$41" lockText="1" noThreeD="1"/>
</file>

<file path=xl/ctrlProps/ctrlProp2.xml><?xml version="1.0" encoding="utf-8"?>
<formControlPr xmlns="http://schemas.microsoft.com/office/spreadsheetml/2009/9/main" objectType="CheckBox" fmlaLink="'فرم 1'!$AD$342"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firstButton="1" fmlaLink="ليست!$CH$5" lockText="1" noThreeD="1"/>
</file>

<file path=xl/ctrlProps/ctrlProp24.xml><?xml version="1.0" encoding="utf-8"?>
<formControlPr xmlns="http://schemas.microsoft.com/office/spreadsheetml/2009/9/main" objectType="CheckBox" fmlaLink="'فرم 3'!$AD$342" lockText="1" noThreeD="1"/>
</file>

<file path=xl/ctrlProps/ctrlProp25.xml><?xml version="1.0" encoding="utf-8"?>
<formControlPr xmlns="http://schemas.microsoft.com/office/spreadsheetml/2009/9/main" objectType="CheckBox" fmlaLink="'فرم 3'!$AD$345" lockText="1" noThreeD="1"/>
</file>

<file path=xl/ctrlProps/ctrlProp26.xml><?xml version="1.0" encoding="utf-8"?>
<formControlPr xmlns="http://schemas.microsoft.com/office/spreadsheetml/2009/9/main" objectType="CheckBox" fmlaLink="'فرم 3'!$AD$344" lockText="1" noThreeD="1"/>
</file>

<file path=xl/ctrlProps/ctrlProp27.xml><?xml version="1.0" encoding="utf-8"?>
<formControlPr xmlns="http://schemas.microsoft.com/office/spreadsheetml/2009/9/main" objectType="CheckBox" fmlaLink="'فرم 3'!$AD$343" lockText="1" noThreeD="1"/>
</file>

<file path=xl/ctrlProps/ctrlProp28.xml><?xml version="1.0" encoding="utf-8"?>
<formControlPr xmlns="http://schemas.microsoft.com/office/spreadsheetml/2009/9/main" objectType="CheckBox" fmlaLink="'فرم 3'!$AD$346" lockText="1" noThreeD="1"/>
</file>

<file path=xl/ctrlProps/ctrlProp29.xml><?xml version="1.0" encoding="utf-8"?>
<formControlPr xmlns="http://schemas.microsoft.com/office/spreadsheetml/2009/9/main" objectType="CheckBox" fmlaLink="'فرم 3'!$AD$347" lockText="1" noThreeD="1"/>
</file>

<file path=xl/ctrlProps/ctrlProp3.xml><?xml version="1.0" encoding="utf-8"?>
<formControlPr xmlns="http://schemas.microsoft.com/office/spreadsheetml/2009/9/main" objectType="CheckBox" fmlaLink="'فرم 1'!$AD$345" lockText="1" noThreeD="1"/>
</file>

<file path=xl/ctrlProps/ctrlProp30.xml><?xml version="1.0" encoding="utf-8"?>
<formControlPr xmlns="http://schemas.microsoft.com/office/spreadsheetml/2009/9/main" objectType="CheckBox" fmlaLink="$AC$4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فرم 1'!$AD$344" lockText="1" noThreeD="1"/>
</file>

<file path=xl/ctrlProps/ctrlProp5.xml><?xml version="1.0" encoding="utf-8"?>
<formControlPr xmlns="http://schemas.microsoft.com/office/spreadsheetml/2009/9/main" objectType="CheckBox" fmlaLink="'فرم 1'!$AD$343" lockText="1" noThreeD="1"/>
</file>

<file path=xl/ctrlProps/ctrlProp6.xml><?xml version="1.0" encoding="utf-8"?>
<formControlPr xmlns="http://schemas.microsoft.com/office/spreadsheetml/2009/9/main" objectType="CheckBox" fmlaLink="'فرم 1'!$AD$346" lockText="1" noThreeD="1"/>
</file>

<file path=xl/ctrlProps/ctrlProp7.xml><?xml version="1.0" encoding="utf-8"?>
<formControlPr xmlns="http://schemas.microsoft.com/office/spreadsheetml/2009/9/main" objectType="CheckBox" fmlaLink="'فرم 1'!$AD$347" lockText="1" noThreeD="1"/>
</file>

<file path=xl/ctrlProps/ctrlProp8.xml><?xml version="1.0" encoding="utf-8"?>
<formControlPr xmlns="http://schemas.microsoft.com/office/spreadsheetml/2009/9/main" objectType="CheckBox" fmlaLink="$AC$4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26</xdr:row>
          <xdr:rowOff>85725</xdr:rowOff>
        </xdr:from>
        <xdr:to>
          <xdr:col>1</xdr:col>
          <xdr:colOff>352425</xdr:colOff>
          <xdr:row>27</xdr:row>
          <xdr:rowOff>133350</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twoCellAnchor>
    <xdr:from>
      <xdr:col>0</xdr:col>
      <xdr:colOff>48598</xdr:colOff>
      <xdr:row>1</xdr:row>
      <xdr:rowOff>27992</xdr:rowOff>
    </xdr:from>
    <xdr:to>
      <xdr:col>25</xdr:col>
      <xdr:colOff>23677</xdr:colOff>
      <xdr:row>36</xdr:row>
      <xdr:rowOff>68036</xdr:rowOff>
    </xdr:to>
    <xdr:sp macro="" textlink="">
      <xdr:nvSpPr>
        <xdr:cNvPr id="3" name="Rounded Rectangle 2"/>
        <xdr:cNvSpPr/>
      </xdr:nvSpPr>
      <xdr:spPr>
        <a:xfrm>
          <a:off x="8747707165" y="202941"/>
          <a:ext cx="9587553" cy="7455937"/>
        </a:xfrm>
        <a:prstGeom prst="roundRect">
          <a:avLst>
            <a:gd name="adj" fmla="val 3147"/>
          </a:avLst>
        </a:prstGeom>
        <a:noFill/>
        <a:ln w="25400" cap="flat" cmpd="tri" algn="ctr">
          <a:solidFill>
            <a:srgbClr val="C0504D">
              <a:lumMod val="75000"/>
            </a:srgbClr>
          </a:solidFill>
          <a:prstDash val="solid"/>
        </a:ln>
        <a:effectLst/>
      </xdr:spPr>
      <xdr:txBody>
        <a:bodyPr vertOverflow="clip" horzOverflow="clip" rtlCol="0" anchor="t"/>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21</xdr:col>
      <xdr:colOff>66675</xdr:colOff>
      <xdr:row>44</xdr:row>
      <xdr:rowOff>9525</xdr:rowOff>
    </xdr:from>
    <xdr:to>
      <xdr:col>25</xdr:col>
      <xdr:colOff>0</xdr:colOff>
      <xdr:row>64</xdr:row>
      <xdr:rowOff>0</xdr:rowOff>
    </xdr:to>
    <xdr:sp macro="" textlink="">
      <xdr:nvSpPr>
        <xdr:cNvPr id="5" name="TextBox 4"/>
        <xdr:cNvSpPr txBox="1"/>
      </xdr:nvSpPr>
      <xdr:spPr>
        <a:xfrm>
          <a:off x="8903017500" y="8745311"/>
          <a:ext cx="2192110" cy="3854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fa-IR" sz="1100" b="1">
              <a:cs typeface="B Mitra" panose="00000400000000000000" pitchFamily="2" charset="-78"/>
            </a:rPr>
            <a:t>توضيحات:</a:t>
          </a:r>
        </a:p>
        <a:p>
          <a:pPr algn="r" rtl="1"/>
          <a:r>
            <a:rPr lang="fa-IR" sz="1100">
              <a:cs typeface="B Mitra" panose="00000400000000000000" pitchFamily="2" charset="-78"/>
            </a:rPr>
            <a:t>1 - ورود </a:t>
          </a:r>
          <a:r>
            <a:rPr lang="fa-IR" sz="1100" baseline="0">
              <a:cs typeface="B Mitra" panose="00000400000000000000" pitchFamily="2" charset="-78"/>
            </a:rPr>
            <a:t> درصد پيشرفت تنها در ستون قبل از 1397 و 1398 امكان پذير است.</a:t>
          </a:r>
        </a:p>
        <a:p>
          <a:pPr algn="r" rtl="1"/>
          <a:r>
            <a:rPr lang="fa-IR" sz="1100" baseline="0">
              <a:cs typeface="B Mitra" panose="00000400000000000000" pitchFamily="2" charset="-78"/>
            </a:rPr>
            <a:t>2 - عدد وارد شده بايد بين 0 تا 100 باشد</a:t>
          </a:r>
        </a:p>
        <a:p>
          <a:pPr algn="r" rtl="1"/>
          <a:r>
            <a:rPr lang="fa-IR" sz="1100">
              <a:cs typeface="B Mitra" panose="00000400000000000000" pitchFamily="2" charset="-78"/>
            </a:rPr>
            <a:t>3</a:t>
          </a:r>
          <a:r>
            <a:rPr lang="fa-IR" sz="1100" baseline="0">
              <a:cs typeface="B Mitra" panose="00000400000000000000" pitchFamily="2" charset="-78"/>
            </a:rPr>
            <a:t>- پيشرفت هر بخش با بازديد از پروژه و بصورت واقعي وارد شود</a:t>
          </a:r>
        </a:p>
        <a:p>
          <a:pPr algn="r" rtl="1"/>
          <a:r>
            <a:rPr lang="fa-IR" sz="1100" baseline="0">
              <a:cs typeface="B Mitra" panose="00000400000000000000" pitchFamily="2" charset="-78"/>
            </a:rPr>
            <a:t>4 - پيشرفت حاصل از اين فرم بصورت خودكار در فرم اصلي ثبت مي شود</a:t>
          </a:r>
          <a:endParaRPr lang="en-US" sz="1100">
            <a:cs typeface="B Mitra" panose="000004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40</xdr:row>
          <xdr:rowOff>85725</xdr:rowOff>
        </xdr:from>
        <xdr:to>
          <xdr:col>11</xdr:col>
          <xdr:colOff>200025</xdr:colOff>
          <xdr:row>41</xdr:row>
          <xdr:rowOff>152400</xdr:rowOff>
        </xdr:to>
        <xdr:sp macro="" textlink="">
          <xdr:nvSpPr>
            <xdr:cNvPr id="1027" name="Check Box 3" descr="اعتبارات استاني"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استاني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161925</xdr:rowOff>
        </xdr:from>
        <xdr:to>
          <xdr:col>11</xdr:col>
          <xdr:colOff>200025</xdr:colOff>
          <xdr:row>42</xdr:row>
          <xdr:rowOff>190500</xdr:rowOff>
        </xdr:to>
        <xdr:sp macro="" textlink="">
          <xdr:nvSpPr>
            <xdr:cNvPr id="1029" name="Check Box 5" descr="اعتبارات استاني"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عمومي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85725</xdr:rowOff>
        </xdr:from>
        <xdr:to>
          <xdr:col>17</xdr:col>
          <xdr:colOff>352425</xdr:colOff>
          <xdr:row>41</xdr:row>
          <xdr:rowOff>152400</xdr:rowOff>
        </xdr:to>
        <xdr:sp macro="" textlink="">
          <xdr:nvSpPr>
            <xdr:cNvPr id="1030" name="Check Box 6" descr="اعتبارات استاني"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وزارت نفت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41</xdr:row>
          <xdr:rowOff>133350</xdr:rowOff>
        </xdr:from>
        <xdr:to>
          <xdr:col>17</xdr:col>
          <xdr:colOff>685800</xdr:colOff>
          <xdr:row>42</xdr:row>
          <xdr:rowOff>161925</xdr:rowOff>
        </xdr:to>
        <xdr:sp macro="" textlink="">
          <xdr:nvSpPr>
            <xdr:cNvPr id="1031" name="Check Box 7" descr="اعتبارات استاني"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انتقالي از مانده هزينه اي</a:t>
              </a:r>
            </a:p>
          </xdr:txBody>
        </xdr:sp>
        <xdr:clientData/>
      </xdr:twoCellAnchor>
    </mc:Choice>
    <mc:Fallback/>
  </mc:AlternateContent>
  <xdr:twoCellAnchor>
    <xdr:from>
      <xdr:col>1</xdr:col>
      <xdr:colOff>95249</xdr:colOff>
      <xdr:row>40</xdr:row>
      <xdr:rowOff>180976</xdr:rowOff>
    </xdr:from>
    <xdr:to>
      <xdr:col>6</xdr:col>
      <xdr:colOff>380999</xdr:colOff>
      <xdr:row>42</xdr:row>
      <xdr:rowOff>123826</xdr:rowOff>
    </xdr:to>
    <xdr:sp macro="" textlink="">
      <xdr:nvSpPr>
        <xdr:cNvPr id="7" name="TextBox 6"/>
        <xdr:cNvSpPr txBox="1"/>
      </xdr:nvSpPr>
      <xdr:spPr>
        <a:xfrm>
          <a:off x="8733577276" y="8020051"/>
          <a:ext cx="1495425" cy="381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fa-IR" sz="1100">
              <a:cs typeface="B Titr" panose="00000700000000000000" pitchFamily="2" charset="-78"/>
            </a:rPr>
            <a:t>توضيحات ساير منابع</a:t>
          </a:r>
          <a:endParaRPr lang="en-US" sz="1100">
            <a:cs typeface="B Titr" panose="000007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11</xdr:col>
          <xdr:colOff>133350</xdr:colOff>
          <xdr:row>40</xdr:row>
          <xdr:rowOff>104775</xdr:rowOff>
        </xdr:from>
        <xdr:to>
          <xdr:col>13</xdr:col>
          <xdr:colOff>200025</xdr:colOff>
          <xdr:row>41</xdr:row>
          <xdr:rowOff>171450</xdr:rowOff>
        </xdr:to>
        <xdr:sp macro="" textlink="">
          <xdr:nvSpPr>
            <xdr:cNvPr id="1036" name="Check Box 12" descr="اعتبارات استاني"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سفر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41</xdr:row>
          <xdr:rowOff>171450</xdr:rowOff>
        </xdr:from>
        <xdr:to>
          <xdr:col>13</xdr:col>
          <xdr:colOff>200025</xdr:colOff>
          <xdr:row>42</xdr:row>
          <xdr:rowOff>200025</xdr:rowOff>
        </xdr:to>
        <xdr:sp macro="" textlink="">
          <xdr:nvSpPr>
            <xdr:cNvPr id="1037" name="Check Box 13" descr="اعتبارات استاني"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توازن منطقه اي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647700</xdr:colOff>
          <xdr:row>41</xdr:row>
          <xdr:rowOff>0</xdr:rowOff>
        </xdr:from>
        <xdr:to>
          <xdr:col>19</xdr:col>
          <xdr:colOff>57150</xdr:colOff>
          <xdr:row>42</xdr:row>
          <xdr:rowOff>28575</xdr:rowOff>
        </xdr:to>
        <xdr:sp macro="" textlink="">
          <xdr:nvSpPr>
            <xdr:cNvPr id="1038" name="Check Box 14" descr="اعتبارات استاني"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ساير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133350</xdr:rowOff>
        </xdr:from>
        <xdr:to>
          <xdr:col>7</xdr:col>
          <xdr:colOff>142875</xdr:colOff>
          <xdr:row>27</xdr:row>
          <xdr:rowOff>9525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133350</xdr:rowOff>
        </xdr:from>
        <xdr:to>
          <xdr:col>7</xdr:col>
          <xdr:colOff>142875</xdr:colOff>
          <xdr:row>28</xdr:row>
          <xdr:rowOff>9525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95250</xdr:rowOff>
        </xdr:from>
        <xdr:to>
          <xdr:col>6</xdr:col>
          <xdr:colOff>238125</xdr:colOff>
          <xdr:row>37</xdr:row>
          <xdr:rowOff>466725</xdr:rowOff>
        </xdr:to>
        <xdr:sp macro="" textlink="">
          <xdr:nvSpPr>
            <xdr:cNvPr id="1063" name="cmd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77755</xdr:colOff>
      <xdr:row>2</xdr:row>
      <xdr:rowOff>130397</xdr:rowOff>
    </xdr:from>
    <xdr:to>
      <xdr:col>24</xdr:col>
      <xdr:colOff>696491</xdr:colOff>
      <xdr:row>17</xdr:row>
      <xdr:rowOff>233265</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41562336" y="363662"/>
          <a:ext cx="4623124" cy="3475496"/>
        </a:xfrm>
        <a:prstGeom prst="roundRect">
          <a:avLst>
            <a:gd name="adj" fmla="val 4634"/>
          </a:avLst>
        </a:prstGeom>
        <a:solidFill>
          <a:srgbClr val="FFFFFF">
            <a:shade val="85000"/>
          </a:srgbClr>
        </a:solidFill>
        <a:ln w="28575">
          <a:solidFill>
            <a:schemeClr val="accent1">
              <a:shade val="50000"/>
            </a:schemeClr>
          </a:solidFill>
        </a:ln>
        <a:effectLst/>
      </xdr:spPr>
    </xdr:pic>
    <xdr:clientData/>
  </xdr:twoCellAnchor>
  <xdr:twoCellAnchor editAs="oneCell">
    <xdr:from>
      <xdr:col>16</xdr:col>
      <xdr:colOff>72974</xdr:colOff>
      <xdr:row>19</xdr:row>
      <xdr:rowOff>120449</xdr:rowOff>
    </xdr:from>
    <xdr:to>
      <xdr:col>24</xdr:col>
      <xdr:colOff>732026</xdr:colOff>
      <xdr:row>35</xdr:row>
      <xdr:rowOff>148207</xdr:rowOff>
    </xdr:to>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41526801" y="4017923"/>
          <a:ext cx="4663440" cy="3497580"/>
        </a:xfrm>
        <a:prstGeom prst="roundRect">
          <a:avLst>
            <a:gd name="adj" fmla="val 4634"/>
          </a:avLst>
        </a:prstGeom>
        <a:solidFill>
          <a:srgbClr val="FFFFFF">
            <a:shade val="85000"/>
          </a:srgbClr>
        </a:solidFill>
        <a:ln w="28575">
          <a:solidFill>
            <a:schemeClr val="accent1">
              <a:shade val="50000"/>
            </a:schemeClr>
          </a:solidFill>
        </a:ln>
        <a:effectLst/>
      </xdr:spPr>
    </xdr:pic>
    <xdr:clientData/>
  </xdr:twoCellAnchor>
  <xdr:twoCellAnchor>
    <xdr:from>
      <xdr:col>1</xdr:col>
      <xdr:colOff>58316</xdr:colOff>
      <xdr:row>26</xdr:row>
      <xdr:rowOff>87467</xdr:rowOff>
    </xdr:from>
    <xdr:to>
      <xdr:col>1</xdr:col>
      <xdr:colOff>223546</xdr:colOff>
      <xdr:row>27</xdr:row>
      <xdr:rowOff>97186</xdr:rowOff>
    </xdr:to>
    <xdr:sp macro="" textlink="">
      <xdr:nvSpPr>
        <xdr:cNvPr id="20" name="TextBox 19"/>
        <xdr:cNvSpPr txBox="1"/>
      </xdr:nvSpPr>
      <xdr:spPr>
        <a:xfrm>
          <a:off x="8756964260" y="5540044"/>
          <a:ext cx="165230" cy="184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endParaRPr 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24</xdr:row>
          <xdr:rowOff>190500</xdr:rowOff>
        </xdr:from>
        <xdr:to>
          <xdr:col>7</xdr:col>
          <xdr:colOff>152400</xdr:colOff>
          <xdr:row>26</xdr:row>
          <xdr:rowOff>19050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26</xdr:row>
          <xdr:rowOff>85725</xdr:rowOff>
        </xdr:from>
        <xdr:to>
          <xdr:col>1</xdr:col>
          <xdr:colOff>352425</xdr:colOff>
          <xdr:row>27</xdr:row>
          <xdr:rowOff>133350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twoCellAnchor>
    <xdr:from>
      <xdr:col>0</xdr:col>
      <xdr:colOff>48598</xdr:colOff>
      <xdr:row>1</xdr:row>
      <xdr:rowOff>27992</xdr:rowOff>
    </xdr:from>
    <xdr:to>
      <xdr:col>25</xdr:col>
      <xdr:colOff>23677</xdr:colOff>
      <xdr:row>36</xdr:row>
      <xdr:rowOff>68036</xdr:rowOff>
    </xdr:to>
    <xdr:sp macro="" textlink="">
      <xdr:nvSpPr>
        <xdr:cNvPr id="3" name="Rounded Rectangle 2"/>
        <xdr:cNvSpPr/>
      </xdr:nvSpPr>
      <xdr:spPr>
        <a:xfrm>
          <a:off x="8747707165" y="202941"/>
          <a:ext cx="9587553" cy="7455937"/>
        </a:xfrm>
        <a:prstGeom prst="roundRect">
          <a:avLst>
            <a:gd name="adj" fmla="val 3147"/>
          </a:avLst>
        </a:prstGeom>
        <a:noFill/>
        <a:ln w="25400" cap="flat" cmpd="tri" algn="ctr">
          <a:solidFill>
            <a:srgbClr val="C0504D">
              <a:lumMod val="75000"/>
            </a:srgbClr>
          </a:solidFill>
          <a:prstDash val="solid"/>
        </a:ln>
        <a:effectLst/>
      </xdr:spPr>
      <xdr:txBody>
        <a:bodyPr vertOverflow="clip" horzOverflow="clip" rtlCol="0" anchor="t"/>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21</xdr:col>
      <xdr:colOff>66675</xdr:colOff>
      <xdr:row>44</xdr:row>
      <xdr:rowOff>9525</xdr:rowOff>
    </xdr:from>
    <xdr:to>
      <xdr:col>25</xdr:col>
      <xdr:colOff>0</xdr:colOff>
      <xdr:row>64</xdr:row>
      <xdr:rowOff>0</xdr:rowOff>
    </xdr:to>
    <xdr:sp macro="" textlink="">
      <xdr:nvSpPr>
        <xdr:cNvPr id="4" name="TextBox 3"/>
        <xdr:cNvSpPr txBox="1"/>
      </xdr:nvSpPr>
      <xdr:spPr>
        <a:xfrm>
          <a:off x="8728662375" y="9391650"/>
          <a:ext cx="2181225" cy="3829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fa-IR" sz="1100" b="1">
              <a:cs typeface="B Mitra" panose="00000400000000000000" pitchFamily="2" charset="-78"/>
            </a:rPr>
            <a:t>توضيحات:</a:t>
          </a:r>
        </a:p>
        <a:p>
          <a:pPr algn="r" rtl="1"/>
          <a:r>
            <a:rPr lang="fa-IR" sz="1100">
              <a:cs typeface="B Mitra" panose="00000400000000000000" pitchFamily="2" charset="-78"/>
            </a:rPr>
            <a:t>1 - ورود </a:t>
          </a:r>
          <a:r>
            <a:rPr lang="fa-IR" sz="1100" baseline="0">
              <a:cs typeface="B Mitra" panose="00000400000000000000" pitchFamily="2" charset="-78"/>
            </a:rPr>
            <a:t> درصد پيشرفت تنها در ستون قبل از 1397 و 1398 امكان پذير است.</a:t>
          </a:r>
        </a:p>
        <a:p>
          <a:pPr algn="r" rtl="1"/>
          <a:r>
            <a:rPr lang="fa-IR" sz="1100" baseline="0">
              <a:cs typeface="B Mitra" panose="00000400000000000000" pitchFamily="2" charset="-78"/>
            </a:rPr>
            <a:t>2 - عدد وارد شده بايد بين 0 تا 100 باشد</a:t>
          </a:r>
        </a:p>
        <a:p>
          <a:pPr algn="r" rtl="1"/>
          <a:r>
            <a:rPr lang="fa-IR" sz="1100">
              <a:cs typeface="B Mitra" panose="00000400000000000000" pitchFamily="2" charset="-78"/>
            </a:rPr>
            <a:t>3</a:t>
          </a:r>
          <a:r>
            <a:rPr lang="fa-IR" sz="1100" baseline="0">
              <a:cs typeface="B Mitra" panose="00000400000000000000" pitchFamily="2" charset="-78"/>
            </a:rPr>
            <a:t>- پيشرفت هر بخش با بازديد از پروژه و بصورت واقعي وارد شود</a:t>
          </a:r>
        </a:p>
        <a:p>
          <a:pPr algn="r" rtl="1"/>
          <a:r>
            <a:rPr lang="fa-IR" sz="1100" baseline="0">
              <a:cs typeface="B Mitra" panose="00000400000000000000" pitchFamily="2" charset="-78"/>
            </a:rPr>
            <a:t>4 - پيشرفت حاصل از اين فرم بصورت خودكار در فرم اصلي ثبت مي شود</a:t>
          </a:r>
          <a:endParaRPr lang="en-US" sz="1100">
            <a:cs typeface="B Mitra" panose="000004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40</xdr:row>
          <xdr:rowOff>85725</xdr:rowOff>
        </xdr:from>
        <xdr:to>
          <xdr:col>11</xdr:col>
          <xdr:colOff>200025</xdr:colOff>
          <xdr:row>41</xdr:row>
          <xdr:rowOff>152400</xdr:rowOff>
        </xdr:to>
        <xdr:sp macro="" textlink="">
          <xdr:nvSpPr>
            <xdr:cNvPr id="13314" name="Check Box 2" descr="اعتبارات استاني"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استاني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161925</xdr:rowOff>
        </xdr:from>
        <xdr:to>
          <xdr:col>11</xdr:col>
          <xdr:colOff>200025</xdr:colOff>
          <xdr:row>42</xdr:row>
          <xdr:rowOff>190500</xdr:rowOff>
        </xdr:to>
        <xdr:sp macro="" textlink="">
          <xdr:nvSpPr>
            <xdr:cNvPr id="13315" name="Check Box 3" descr="اعتبارات استاني"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عمومي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85725</xdr:rowOff>
        </xdr:from>
        <xdr:to>
          <xdr:col>17</xdr:col>
          <xdr:colOff>352425</xdr:colOff>
          <xdr:row>41</xdr:row>
          <xdr:rowOff>152400</xdr:rowOff>
        </xdr:to>
        <xdr:sp macro="" textlink="">
          <xdr:nvSpPr>
            <xdr:cNvPr id="13316" name="Check Box 4" descr="اعتبارات استاني"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وزارت نفت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41</xdr:row>
          <xdr:rowOff>133350</xdr:rowOff>
        </xdr:from>
        <xdr:to>
          <xdr:col>17</xdr:col>
          <xdr:colOff>685800</xdr:colOff>
          <xdr:row>42</xdr:row>
          <xdr:rowOff>161925</xdr:rowOff>
        </xdr:to>
        <xdr:sp macro="" textlink="">
          <xdr:nvSpPr>
            <xdr:cNvPr id="13317" name="Check Box 5" descr="اعتبارات استاني"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انتقالي از مانده هزينه اي</a:t>
              </a:r>
            </a:p>
          </xdr:txBody>
        </xdr:sp>
        <xdr:clientData/>
      </xdr:twoCellAnchor>
    </mc:Choice>
    <mc:Fallback/>
  </mc:AlternateContent>
  <xdr:twoCellAnchor>
    <xdr:from>
      <xdr:col>1</xdr:col>
      <xdr:colOff>95249</xdr:colOff>
      <xdr:row>40</xdr:row>
      <xdr:rowOff>180976</xdr:rowOff>
    </xdr:from>
    <xdr:to>
      <xdr:col>6</xdr:col>
      <xdr:colOff>380999</xdr:colOff>
      <xdr:row>42</xdr:row>
      <xdr:rowOff>123826</xdr:rowOff>
    </xdr:to>
    <xdr:sp macro="" textlink="">
      <xdr:nvSpPr>
        <xdr:cNvPr id="9" name="TextBox 8"/>
        <xdr:cNvSpPr txBox="1"/>
      </xdr:nvSpPr>
      <xdr:spPr>
        <a:xfrm>
          <a:off x="8736472876" y="8705851"/>
          <a:ext cx="1581150" cy="361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fa-IR" sz="1100">
              <a:cs typeface="B Titr" panose="00000700000000000000" pitchFamily="2" charset="-78"/>
            </a:rPr>
            <a:t>توضيحات ساير منابع</a:t>
          </a:r>
          <a:endParaRPr lang="en-US" sz="1100">
            <a:cs typeface="B Titr" panose="000007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11</xdr:col>
          <xdr:colOff>133350</xdr:colOff>
          <xdr:row>40</xdr:row>
          <xdr:rowOff>104775</xdr:rowOff>
        </xdr:from>
        <xdr:to>
          <xdr:col>13</xdr:col>
          <xdr:colOff>200025</xdr:colOff>
          <xdr:row>41</xdr:row>
          <xdr:rowOff>171450</xdr:rowOff>
        </xdr:to>
        <xdr:sp macro="" textlink="">
          <xdr:nvSpPr>
            <xdr:cNvPr id="13318" name="Check Box 6" descr="اعتبارات استاني"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سفر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41</xdr:row>
          <xdr:rowOff>171450</xdr:rowOff>
        </xdr:from>
        <xdr:to>
          <xdr:col>13</xdr:col>
          <xdr:colOff>200025</xdr:colOff>
          <xdr:row>42</xdr:row>
          <xdr:rowOff>200025</xdr:rowOff>
        </xdr:to>
        <xdr:sp macro="" textlink="">
          <xdr:nvSpPr>
            <xdr:cNvPr id="13319" name="Check Box 7" descr="اعتبارات استاني"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توازن منطقه اي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647700</xdr:colOff>
          <xdr:row>41</xdr:row>
          <xdr:rowOff>0</xdr:rowOff>
        </xdr:from>
        <xdr:to>
          <xdr:col>19</xdr:col>
          <xdr:colOff>57150</xdr:colOff>
          <xdr:row>42</xdr:row>
          <xdr:rowOff>28575</xdr:rowOff>
        </xdr:to>
        <xdr:sp macro="" textlink="">
          <xdr:nvSpPr>
            <xdr:cNvPr id="13320" name="Check Box 8" descr="اعتبارات استاني"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ساير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133350</xdr:rowOff>
        </xdr:from>
        <xdr:to>
          <xdr:col>7</xdr:col>
          <xdr:colOff>142875</xdr:colOff>
          <xdr:row>27</xdr:row>
          <xdr:rowOff>9525</xdr:rowOff>
        </xdr:to>
        <xdr:sp macro="" textlink="">
          <xdr:nvSpPr>
            <xdr:cNvPr id="13321" name="Option Button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133350</xdr:rowOff>
        </xdr:from>
        <xdr:to>
          <xdr:col>7</xdr:col>
          <xdr:colOff>142875</xdr:colOff>
          <xdr:row>28</xdr:row>
          <xdr:rowOff>9525</xdr:rowOff>
        </xdr:to>
        <xdr:sp macro="" textlink="">
          <xdr:nvSpPr>
            <xdr:cNvPr id="13322" name="Option Button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95250</xdr:rowOff>
        </xdr:from>
        <xdr:to>
          <xdr:col>6</xdr:col>
          <xdr:colOff>238125</xdr:colOff>
          <xdr:row>37</xdr:row>
          <xdr:rowOff>466725</xdr:rowOff>
        </xdr:to>
        <xdr:sp macro="" textlink="">
          <xdr:nvSpPr>
            <xdr:cNvPr id="13323" name="cmd1" hidden="1">
              <a:extLst>
                <a:ext uri="{63B3BB69-23CF-44E3-9099-C40C66FF867C}">
                  <a14:compatExt spid="_x0000_s13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77755</xdr:colOff>
      <xdr:row>2</xdr:row>
      <xdr:rowOff>130397</xdr:rowOff>
    </xdr:from>
    <xdr:to>
      <xdr:col>24</xdr:col>
      <xdr:colOff>696491</xdr:colOff>
      <xdr:row>17</xdr:row>
      <xdr:rowOff>233265</xdr:rowOff>
    </xdr:to>
    <xdr:pic>
      <xdr:nvPicPr>
        <xdr:cNvPr id="16" name="Pictur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28756459" y="358997"/>
          <a:ext cx="4628761" cy="3465193"/>
        </a:xfrm>
        <a:prstGeom prst="roundRect">
          <a:avLst>
            <a:gd name="adj" fmla="val 4634"/>
          </a:avLst>
        </a:prstGeom>
        <a:solidFill>
          <a:srgbClr val="FFFFFF">
            <a:shade val="85000"/>
          </a:srgbClr>
        </a:solidFill>
        <a:ln w="28575">
          <a:solidFill>
            <a:schemeClr val="accent1">
              <a:shade val="50000"/>
            </a:schemeClr>
          </a:solidFill>
        </a:ln>
        <a:effectLst/>
      </xdr:spPr>
    </xdr:pic>
    <xdr:clientData/>
  </xdr:twoCellAnchor>
  <xdr:twoCellAnchor editAs="oneCell">
    <xdr:from>
      <xdr:col>16</xdr:col>
      <xdr:colOff>72974</xdr:colOff>
      <xdr:row>19</xdr:row>
      <xdr:rowOff>120449</xdr:rowOff>
    </xdr:from>
    <xdr:to>
      <xdr:col>24</xdr:col>
      <xdr:colOff>732026</xdr:colOff>
      <xdr:row>35</xdr:row>
      <xdr:rowOff>148207</xdr:rowOff>
    </xdr:to>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28720924" y="4006649"/>
          <a:ext cx="4669077" cy="3437708"/>
        </a:xfrm>
        <a:prstGeom prst="roundRect">
          <a:avLst>
            <a:gd name="adj" fmla="val 4634"/>
          </a:avLst>
        </a:prstGeom>
        <a:solidFill>
          <a:srgbClr val="FFFFFF">
            <a:shade val="85000"/>
          </a:srgbClr>
        </a:solidFill>
        <a:ln w="28575">
          <a:solidFill>
            <a:schemeClr val="accent1">
              <a:shade val="50000"/>
            </a:schemeClr>
          </a:solidFill>
        </a:ln>
        <a:effectLst/>
      </xdr:spPr>
    </xdr:pic>
    <xdr:clientData/>
  </xdr:twoCellAnchor>
  <xdr:twoCellAnchor>
    <xdr:from>
      <xdr:col>1</xdr:col>
      <xdr:colOff>58316</xdr:colOff>
      <xdr:row>26</xdr:row>
      <xdr:rowOff>87467</xdr:rowOff>
    </xdr:from>
    <xdr:to>
      <xdr:col>1</xdr:col>
      <xdr:colOff>223546</xdr:colOff>
      <xdr:row>27</xdr:row>
      <xdr:rowOff>97186</xdr:rowOff>
    </xdr:to>
    <xdr:sp macro="" textlink="">
      <xdr:nvSpPr>
        <xdr:cNvPr id="18" name="TextBox 17"/>
        <xdr:cNvSpPr txBox="1"/>
      </xdr:nvSpPr>
      <xdr:spPr>
        <a:xfrm>
          <a:off x="8737925729" y="5497667"/>
          <a:ext cx="165230" cy="181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endParaRPr 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24</xdr:row>
          <xdr:rowOff>190500</xdr:rowOff>
        </xdr:from>
        <xdr:to>
          <xdr:col>7</xdr:col>
          <xdr:colOff>152400</xdr:colOff>
          <xdr:row>26</xdr:row>
          <xdr:rowOff>19050</xdr:rowOff>
        </xdr:to>
        <xdr:sp macro="" textlink="">
          <xdr:nvSpPr>
            <xdr:cNvPr id="13324" name="Option Button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26</xdr:row>
          <xdr:rowOff>85725</xdr:rowOff>
        </xdr:from>
        <xdr:to>
          <xdr:col>1</xdr:col>
          <xdr:colOff>352425</xdr:colOff>
          <xdr:row>27</xdr:row>
          <xdr:rowOff>133350</xdr:rowOff>
        </xdr:to>
        <xdr:sp macro="" textlink="">
          <xdr:nvSpPr>
            <xdr:cNvPr id="14337" name="Option Button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twoCellAnchor>
    <xdr:from>
      <xdr:col>0</xdr:col>
      <xdr:colOff>58316</xdr:colOff>
      <xdr:row>1</xdr:row>
      <xdr:rowOff>27992</xdr:rowOff>
    </xdr:from>
    <xdr:to>
      <xdr:col>25</xdr:col>
      <xdr:colOff>23676</xdr:colOff>
      <xdr:row>36</xdr:row>
      <xdr:rowOff>68036</xdr:rowOff>
    </xdr:to>
    <xdr:sp macro="" textlink="">
      <xdr:nvSpPr>
        <xdr:cNvPr id="3" name="Rounded Rectangle 2"/>
        <xdr:cNvSpPr/>
      </xdr:nvSpPr>
      <xdr:spPr>
        <a:xfrm>
          <a:off x="8747707166" y="202941"/>
          <a:ext cx="9577834" cy="7455937"/>
        </a:xfrm>
        <a:prstGeom prst="roundRect">
          <a:avLst>
            <a:gd name="adj" fmla="val 3147"/>
          </a:avLst>
        </a:prstGeom>
        <a:noFill/>
        <a:ln w="25400" cap="flat" cmpd="tri" algn="ctr">
          <a:solidFill>
            <a:srgbClr val="C0504D">
              <a:lumMod val="75000"/>
            </a:srgbClr>
          </a:solidFill>
          <a:prstDash val="solid"/>
        </a:ln>
        <a:effectLst/>
      </xdr:spPr>
      <xdr:txBody>
        <a:bodyPr vertOverflow="clip" horzOverflow="clip" rtlCol="0" anchor="t"/>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21</xdr:col>
      <xdr:colOff>66675</xdr:colOff>
      <xdr:row>44</xdr:row>
      <xdr:rowOff>9525</xdr:rowOff>
    </xdr:from>
    <xdr:to>
      <xdr:col>25</xdr:col>
      <xdr:colOff>0</xdr:colOff>
      <xdr:row>64</xdr:row>
      <xdr:rowOff>0</xdr:rowOff>
    </xdr:to>
    <xdr:sp macro="" textlink="">
      <xdr:nvSpPr>
        <xdr:cNvPr id="4" name="TextBox 3"/>
        <xdr:cNvSpPr txBox="1"/>
      </xdr:nvSpPr>
      <xdr:spPr>
        <a:xfrm>
          <a:off x="8728662375" y="9391650"/>
          <a:ext cx="2181225" cy="3829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fa-IR" sz="1100" b="1">
              <a:cs typeface="B Mitra" panose="00000400000000000000" pitchFamily="2" charset="-78"/>
            </a:rPr>
            <a:t>توضيحات:</a:t>
          </a:r>
        </a:p>
        <a:p>
          <a:pPr algn="r" rtl="1"/>
          <a:r>
            <a:rPr lang="fa-IR" sz="1100">
              <a:cs typeface="B Mitra" panose="00000400000000000000" pitchFamily="2" charset="-78"/>
            </a:rPr>
            <a:t>1 - ورود </a:t>
          </a:r>
          <a:r>
            <a:rPr lang="fa-IR" sz="1100" baseline="0">
              <a:cs typeface="B Mitra" panose="00000400000000000000" pitchFamily="2" charset="-78"/>
            </a:rPr>
            <a:t> درصد پيشرفت تنها در ستون قبل از 1397 و 1398 امكان پذير است.</a:t>
          </a:r>
        </a:p>
        <a:p>
          <a:pPr algn="r" rtl="1"/>
          <a:r>
            <a:rPr lang="fa-IR" sz="1100" baseline="0">
              <a:cs typeface="B Mitra" panose="00000400000000000000" pitchFamily="2" charset="-78"/>
            </a:rPr>
            <a:t>2 - عدد وارد شده بايد بين 0 تا 100 باشد</a:t>
          </a:r>
        </a:p>
        <a:p>
          <a:pPr algn="r" rtl="1"/>
          <a:r>
            <a:rPr lang="fa-IR" sz="1100">
              <a:cs typeface="B Mitra" panose="00000400000000000000" pitchFamily="2" charset="-78"/>
            </a:rPr>
            <a:t>3</a:t>
          </a:r>
          <a:r>
            <a:rPr lang="fa-IR" sz="1100" baseline="0">
              <a:cs typeface="B Mitra" panose="00000400000000000000" pitchFamily="2" charset="-78"/>
            </a:rPr>
            <a:t>- پيشرفت هر بخش با بازديد از پروژه و بصورت واقعي وارد شود</a:t>
          </a:r>
        </a:p>
        <a:p>
          <a:pPr algn="r" rtl="1"/>
          <a:r>
            <a:rPr lang="fa-IR" sz="1100" baseline="0">
              <a:cs typeface="B Mitra" panose="00000400000000000000" pitchFamily="2" charset="-78"/>
            </a:rPr>
            <a:t>4 - پيشرفت حاصل از اين فرم بصورت خودكار در فرم اصلي ثبت مي شود</a:t>
          </a:r>
          <a:endParaRPr lang="en-US" sz="1100">
            <a:cs typeface="B Mitra" panose="000004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40</xdr:row>
          <xdr:rowOff>85725</xdr:rowOff>
        </xdr:from>
        <xdr:to>
          <xdr:col>11</xdr:col>
          <xdr:colOff>200025</xdr:colOff>
          <xdr:row>41</xdr:row>
          <xdr:rowOff>152400</xdr:rowOff>
        </xdr:to>
        <xdr:sp macro="" textlink="">
          <xdr:nvSpPr>
            <xdr:cNvPr id="14338" name="Check Box 2" descr="اعتبارات استاني"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استاني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161925</xdr:rowOff>
        </xdr:from>
        <xdr:to>
          <xdr:col>11</xdr:col>
          <xdr:colOff>200025</xdr:colOff>
          <xdr:row>42</xdr:row>
          <xdr:rowOff>190500</xdr:rowOff>
        </xdr:to>
        <xdr:sp macro="" textlink="">
          <xdr:nvSpPr>
            <xdr:cNvPr id="14339" name="Check Box 3" descr="اعتبارات استاني"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عمومي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85725</xdr:rowOff>
        </xdr:from>
        <xdr:to>
          <xdr:col>17</xdr:col>
          <xdr:colOff>352425</xdr:colOff>
          <xdr:row>41</xdr:row>
          <xdr:rowOff>152400</xdr:rowOff>
        </xdr:to>
        <xdr:sp macro="" textlink="">
          <xdr:nvSpPr>
            <xdr:cNvPr id="14340" name="Check Box 4" descr="اعتبارات استاني"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وزارت نفت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41</xdr:row>
          <xdr:rowOff>133350</xdr:rowOff>
        </xdr:from>
        <xdr:to>
          <xdr:col>17</xdr:col>
          <xdr:colOff>685800</xdr:colOff>
          <xdr:row>42</xdr:row>
          <xdr:rowOff>161925</xdr:rowOff>
        </xdr:to>
        <xdr:sp macro="" textlink="">
          <xdr:nvSpPr>
            <xdr:cNvPr id="14341" name="Check Box 5" descr="اعتبارات استاني"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انتقالي از مانده هزينه اي</a:t>
              </a:r>
            </a:p>
          </xdr:txBody>
        </xdr:sp>
        <xdr:clientData/>
      </xdr:twoCellAnchor>
    </mc:Choice>
    <mc:Fallback/>
  </mc:AlternateContent>
  <xdr:twoCellAnchor>
    <xdr:from>
      <xdr:col>1</xdr:col>
      <xdr:colOff>95249</xdr:colOff>
      <xdr:row>40</xdr:row>
      <xdr:rowOff>180976</xdr:rowOff>
    </xdr:from>
    <xdr:to>
      <xdr:col>6</xdr:col>
      <xdr:colOff>380999</xdr:colOff>
      <xdr:row>42</xdr:row>
      <xdr:rowOff>123826</xdr:rowOff>
    </xdr:to>
    <xdr:sp macro="" textlink="">
      <xdr:nvSpPr>
        <xdr:cNvPr id="9" name="TextBox 8"/>
        <xdr:cNvSpPr txBox="1"/>
      </xdr:nvSpPr>
      <xdr:spPr>
        <a:xfrm>
          <a:off x="8736472876" y="8705851"/>
          <a:ext cx="1581150" cy="361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fa-IR" sz="1100">
              <a:cs typeface="B Titr" panose="00000700000000000000" pitchFamily="2" charset="-78"/>
            </a:rPr>
            <a:t>توضيحات ساير منابع</a:t>
          </a:r>
          <a:endParaRPr lang="en-US" sz="1100">
            <a:cs typeface="B Titr" panose="000007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11</xdr:col>
          <xdr:colOff>133350</xdr:colOff>
          <xdr:row>40</xdr:row>
          <xdr:rowOff>104775</xdr:rowOff>
        </xdr:from>
        <xdr:to>
          <xdr:col>13</xdr:col>
          <xdr:colOff>200025</xdr:colOff>
          <xdr:row>41</xdr:row>
          <xdr:rowOff>171450</xdr:rowOff>
        </xdr:to>
        <xdr:sp macro="" textlink="">
          <xdr:nvSpPr>
            <xdr:cNvPr id="14342" name="Check Box 6" descr="اعتبارات استاني"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اعتبارات سفر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41</xdr:row>
          <xdr:rowOff>171450</xdr:rowOff>
        </xdr:from>
        <xdr:to>
          <xdr:col>13</xdr:col>
          <xdr:colOff>200025</xdr:colOff>
          <xdr:row>42</xdr:row>
          <xdr:rowOff>200025</xdr:rowOff>
        </xdr:to>
        <xdr:sp macro="" textlink="">
          <xdr:nvSpPr>
            <xdr:cNvPr id="14343" name="Check Box 7" descr="اعتبارات استاني"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توازن منطقه اي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647700</xdr:colOff>
          <xdr:row>41</xdr:row>
          <xdr:rowOff>0</xdr:rowOff>
        </xdr:from>
        <xdr:to>
          <xdr:col>19</xdr:col>
          <xdr:colOff>57150</xdr:colOff>
          <xdr:row>42</xdr:row>
          <xdr:rowOff>28575</xdr:rowOff>
        </xdr:to>
        <xdr:sp macro="" textlink="">
          <xdr:nvSpPr>
            <xdr:cNvPr id="14344" name="Check Box 8" descr="اعتبارات استاني"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cs typeface="Tahoma"/>
                </a:rPr>
                <a:t>ساير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133350</xdr:rowOff>
        </xdr:from>
        <xdr:to>
          <xdr:col>7</xdr:col>
          <xdr:colOff>142875</xdr:colOff>
          <xdr:row>27</xdr:row>
          <xdr:rowOff>9525</xdr:rowOff>
        </xdr:to>
        <xdr:sp macro="" textlink="">
          <xdr:nvSpPr>
            <xdr:cNvPr id="14345" name="Option Button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133350</xdr:rowOff>
        </xdr:from>
        <xdr:to>
          <xdr:col>7</xdr:col>
          <xdr:colOff>142875</xdr:colOff>
          <xdr:row>28</xdr:row>
          <xdr:rowOff>9525</xdr:rowOff>
        </xdr:to>
        <xdr:sp macro="" textlink="">
          <xdr:nvSpPr>
            <xdr:cNvPr id="14346" name="Option Button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95250</xdr:rowOff>
        </xdr:from>
        <xdr:to>
          <xdr:col>6</xdr:col>
          <xdr:colOff>238125</xdr:colOff>
          <xdr:row>37</xdr:row>
          <xdr:rowOff>466725</xdr:rowOff>
        </xdr:to>
        <xdr:sp macro="" textlink="">
          <xdr:nvSpPr>
            <xdr:cNvPr id="14347" name="cmd1" hidden="1">
              <a:extLst>
                <a:ext uri="{63B3BB69-23CF-44E3-9099-C40C66FF867C}">
                  <a14:compatExt spid="_x0000_s14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97193</xdr:colOff>
      <xdr:row>2</xdr:row>
      <xdr:rowOff>101238</xdr:rowOff>
    </xdr:from>
    <xdr:to>
      <xdr:col>24</xdr:col>
      <xdr:colOff>715929</xdr:colOff>
      <xdr:row>17</xdr:row>
      <xdr:rowOff>204106</xdr:rowOff>
    </xdr:to>
    <xdr:pic>
      <xdr:nvPicPr>
        <xdr:cNvPr id="16" name="Pictur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40376571" y="334503"/>
          <a:ext cx="4623124" cy="3475496"/>
        </a:xfrm>
        <a:prstGeom prst="roundRect">
          <a:avLst>
            <a:gd name="adj" fmla="val 4634"/>
          </a:avLst>
        </a:prstGeom>
        <a:solidFill>
          <a:srgbClr val="FFFFFF">
            <a:shade val="85000"/>
          </a:srgbClr>
        </a:solidFill>
        <a:ln w="28575">
          <a:solidFill>
            <a:schemeClr val="accent1">
              <a:shade val="50000"/>
            </a:schemeClr>
          </a:solidFill>
        </a:ln>
        <a:effectLst/>
      </xdr:spPr>
    </xdr:pic>
    <xdr:clientData/>
  </xdr:twoCellAnchor>
  <xdr:twoCellAnchor editAs="oneCell">
    <xdr:from>
      <xdr:col>16</xdr:col>
      <xdr:colOff>72974</xdr:colOff>
      <xdr:row>19</xdr:row>
      <xdr:rowOff>120449</xdr:rowOff>
    </xdr:from>
    <xdr:to>
      <xdr:col>24</xdr:col>
      <xdr:colOff>732026</xdr:colOff>
      <xdr:row>35</xdr:row>
      <xdr:rowOff>148207</xdr:rowOff>
    </xdr:to>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28720924" y="4006649"/>
          <a:ext cx="4669077" cy="3437708"/>
        </a:xfrm>
        <a:prstGeom prst="roundRect">
          <a:avLst>
            <a:gd name="adj" fmla="val 4634"/>
          </a:avLst>
        </a:prstGeom>
        <a:solidFill>
          <a:srgbClr val="FFFFFF">
            <a:shade val="85000"/>
          </a:srgbClr>
        </a:solidFill>
        <a:ln w="28575">
          <a:solidFill>
            <a:schemeClr val="accent1">
              <a:shade val="50000"/>
            </a:schemeClr>
          </a:solidFill>
        </a:ln>
        <a:effectLst/>
      </xdr:spPr>
    </xdr:pic>
    <xdr:clientData/>
  </xdr:twoCellAnchor>
  <xdr:twoCellAnchor>
    <xdr:from>
      <xdr:col>1</xdr:col>
      <xdr:colOff>58316</xdr:colOff>
      <xdr:row>26</xdr:row>
      <xdr:rowOff>87467</xdr:rowOff>
    </xdr:from>
    <xdr:to>
      <xdr:col>1</xdr:col>
      <xdr:colOff>223546</xdr:colOff>
      <xdr:row>27</xdr:row>
      <xdr:rowOff>97186</xdr:rowOff>
    </xdr:to>
    <xdr:sp macro="" textlink="">
      <xdr:nvSpPr>
        <xdr:cNvPr id="18" name="TextBox 17"/>
        <xdr:cNvSpPr txBox="1"/>
      </xdr:nvSpPr>
      <xdr:spPr>
        <a:xfrm>
          <a:off x="8737925729" y="5497667"/>
          <a:ext cx="165230" cy="181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endParaRPr 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24</xdr:row>
          <xdr:rowOff>190500</xdr:rowOff>
        </xdr:from>
        <xdr:to>
          <xdr:col>7</xdr:col>
          <xdr:colOff>152400</xdr:colOff>
          <xdr:row>26</xdr:row>
          <xdr:rowOff>19050</xdr:rowOff>
        </xdr:to>
        <xdr:sp macro="" textlink="">
          <xdr:nvSpPr>
            <xdr:cNvPr id="14348" name="Option Button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575;&#1593;&#1578;&#1576;&#1575;&#1585;&#1575;&#1578;%20&#1593;&#1605;&#1585;&#1575;&#1606;&#1610;\1397\&#1605;&#1587;&#1578;&#1606;&#1583;&#1575;&#1578;%201397\&#1578;&#1604;&#1601;&#1610;&#1602;&#1610;\50%25\50\00&#1606;&#1607;&#1575;&#1610;&#16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نهايي"/>
      <sheetName val="asli"/>
      <sheetName val="اطلاعات "/>
      <sheetName val="فرم نهايي"/>
      <sheetName val="ليست"/>
      <sheetName val="جداول اعتباري1"/>
      <sheetName val="جداول اعتباري2"/>
      <sheetName val="جداول اعتباري3"/>
      <sheetName val="جداول اعتباري4"/>
      <sheetName val="جداول اعتباري5"/>
      <sheetName val="جداول اعتباري6"/>
      <sheetName val="جداول اعتباري7"/>
      <sheetName val="جداول اعتباري8"/>
      <sheetName val="جداول اعتباري9"/>
      <sheetName val="جداول اعتباري10"/>
      <sheetName val="فرم سه الف"/>
    </sheetNames>
    <sheetDataSet>
      <sheetData sheetId="0">
        <row r="4">
          <cell r="F4" t="str">
            <v>پارک علم و فناوری خراسان رضوی</v>
          </cell>
          <cell r="G4" t="str">
            <v>پایلوت‌های فناوری</v>
          </cell>
          <cell r="BK4">
            <v>3.5</v>
          </cell>
          <cell r="BL4">
            <v>100</v>
          </cell>
          <cell r="BM4">
            <v>0</v>
          </cell>
          <cell r="BN4">
            <v>0.7</v>
          </cell>
          <cell r="BO4">
            <v>100</v>
          </cell>
          <cell r="BP4">
            <v>0</v>
          </cell>
          <cell r="BQ4">
            <v>8</v>
          </cell>
          <cell r="BR4">
            <v>100</v>
          </cell>
          <cell r="BS4">
            <v>0</v>
          </cell>
          <cell r="BT4">
            <v>26.2</v>
          </cell>
          <cell r="BU4">
            <v>100</v>
          </cell>
          <cell r="BV4">
            <v>0</v>
          </cell>
          <cell r="BW4">
            <v>11.2</v>
          </cell>
          <cell r="BX4">
            <v>87</v>
          </cell>
          <cell r="BY4">
            <v>13</v>
          </cell>
          <cell r="BZ4">
            <v>7.1</v>
          </cell>
          <cell r="CA4">
            <v>100</v>
          </cell>
          <cell r="CB4">
            <v>0</v>
          </cell>
          <cell r="CC4">
            <v>6.8</v>
          </cell>
          <cell r="CD4">
            <v>35</v>
          </cell>
          <cell r="CE4">
            <v>65</v>
          </cell>
          <cell r="CF4">
            <v>4.7</v>
          </cell>
          <cell r="CG4">
            <v>0</v>
          </cell>
          <cell r="CH4">
            <v>100</v>
          </cell>
          <cell r="CI4">
            <v>1.4</v>
          </cell>
          <cell r="CJ4">
            <v>0</v>
          </cell>
          <cell r="CK4">
            <v>100</v>
          </cell>
          <cell r="CL4">
            <v>12</v>
          </cell>
          <cell r="CM4">
            <v>0</v>
          </cell>
          <cell r="CN4">
            <v>100</v>
          </cell>
          <cell r="CO4">
            <v>4.5999999999999996</v>
          </cell>
          <cell r="CP4">
            <v>20</v>
          </cell>
          <cell r="CQ4">
            <v>80</v>
          </cell>
          <cell r="CR4">
            <v>0.5</v>
          </cell>
          <cell r="CS4">
            <v>0</v>
          </cell>
          <cell r="CT4">
            <v>100</v>
          </cell>
          <cell r="CU4">
            <v>9.6999999999999993</v>
          </cell>
          <cell r="CV4">
            <v>15</v>
          </cell>
          <cell r="CW4">
            <v>85</v>
          </cell>
          <cell r="CX4">
            <v>1.5</v>
          </cell>
          <cell r="CY4">
            <v>0</v>
          </cell>
          <cell r="CZ4">
            <v>100</v>
          </cell>
          <cell r="DA4">
            <v>1.7</v>
          </cell>
          <cell r="DB4">
            <v>0</v>
          </cell>
          <cell r="DC4">
            <v>100</v>
          </cell>
          <cell r="DD4">
            <v>0.4</v>
          </cell>
          <cell r="DE4">
            <v>0</v>
          </cell>
          <cell r="DF4">
            <v>100</v>
          </cell>
        </row>
        <row r="5">
          <cell r="F5" t="str">
            <v>پارک علم و فناوری خراسان رضوی</v>
          </cell>
          <cell r="G5" t="str">
            <v>تکمیل ساختمان موسسات فناور و دانش‌بنیان</v>
          </cell>
          <cell r="BK5">
            <v>3.5</v>
          </cell>
          <cell r="BL5">
            <v>100</v>
          </cell>
          <cell r="BM5">
            <v>0</v>
          </cell>
          <cell r="BN5">
            <v>0.7</v>
          </cell>
          <cell r="BO5">
            <v>100</v>
          </cell>
          <cell r="BP5">
            <v>0</v>
          </cell>
          <cell r="BQ5">
            <v>8</v>
          </cell>
          <cell r="BR5">
            <v>100</v>
          </cell>
          <cell r="BS5">
            <v>0</v>
          </cell>
          <cell r="BT5">
            <v>26.2</v>
          </cell>
          <cell r="BU5">
            <v>100</v>
          </cell>
          <cell r="BV5">
            <v>0</v>
          </cell>
          <cell r="BW5">
            <v>11.2</v>
          </cell>
          <cell r="BX5">
            <v>100</v>
          </cell>
          <cell r="BY5">
            <v>0</v>
          </cell>
          <cell r="BZ5">
            <v>7.1</v>
          </cell>
          <cell r="CA5">
            <v>100</v>
          </cell>
          <cell r="CB5">
            <v>0</v>
          </cell>
          <cell r="CC5">
            <v>6.8</v>
          </cell>
          <cell r="CD5">
            <v>60</v>
          </cell>
          <cell r="CE5">
            <v>40</v>
          </cell>
          <cell r="CF5">
            <v>4.7</v>
          </cell>
          <cell r="CG5">
            <v>100</v>
          </cell>
          <cell r="CH5">
            <v>0</v>
          </cell>
          <cell r="CI5">
            <v>1.4</v>
          </cell>
          <cell r="CJ5">
            <v>100</v>
          </cell>
          <cell r="CK5">
            <v>0</v>
          </cell>
          <cell r="CL5">
            <v>12</v>
          </cell>
          <cell r="CM5">
            <v>65</v>
          </cell>
          <cell r="CN5">
            <v>35</v>
          </cell>
          <cell r="CO5">
            <v>4.5999999999999996</v>
          </cell>
          <cell r="CP5">
            <v>70</v>
          </cell>
          <cell r="CQ5">
            <v>30</v>
          </cell>
          <cell r="CR5">
            <v>0.5</v>
          </cell>
          <cell r="CS5">
            <v>100</v>
          </cell>
          <cell r="CT5">
            <v>0</v>
          </cell>
          <cell r="CU5">
            <v>9.6999999999999993</v>
          </cell>
          <cell r="CV5">
            <v>0</v>
          </cell>
          <cell r="CW5">
            <v>100</v>
          </cell>
          <cell r="CX5">
            <v>1.5</v>
          </cell>
          <cell r="CY5">
            <v>0</v>
          </cell>
          <cell r="CZ5">
            <v>100</v>
          </cell>
          <cell r="DA5">
            <v>1.7</v>
          </cell>
          <cell r="DB5">
            <v>70</v>
          </cell>
          <cell r="DC5">
            <v>30</v>
          </cell>
          <cell r="DD5">
            <v>0.4</v>
          </cell>
          <cell r="DE5">
            <v>100</v>
          </cell>
          <cell r="DF5">
            <v>0</v>
          </cell>
        </row>
        <row r="6">
          <cell r="F6" t="str">
            <v>پارک علم و فناوری خراسان رضوی</v>
          </cell>
          <cell r="G6" t="str">
            <v>احداث ساختمان مرکز رشد نیشابور</v>
          </cell>
          <cell r="BK6">
            <v>3.5</v>
          </cell>
          <cell r="BL6">
            <v>100</v>
          </cell>
          <cell r="BM6">
            <v>0</v>
          </cell>
          <cell r="BN6">
            <v>0.7</v>
          </cell>
          <cell r="BO6">
            <v>100</v>
          </cell>
          <cell r="BP6">
            <v>0</v>
          </cell>
          <cell r="BQ6">
            <v>8</v>
          </cell>
          <cell r="BR6">
            <v>100</v>
          </cell>
          <cell r="BS6">
            <v>0</v>
          </cell>
          <cell r="BT6">
            <v>26.2</v>
          </cell>
          <cell r="BU6">
            <v>85</v>
          </cell>
          <cell r="BV6">
            <v>15</v>
          </cell>
          <cell r="BW6">
            <v>11.2</v>
          </cell>
          <cell r="BX6">
            <v>85</v>
          </cell>
          <cell r="BY6">
            <v>15</v>
          </cell>
          <cell r="BZ6">
            <v>7.1</v>
          </cell>
          <cell r="CA6">
            <v>85</v>
          </cell>
          <cell r="CB6">
            <v>15</v>
          </cell>
          <cell r="CC6">
            <v>6.8</v>
          </cell>
          <cell r="CD6">
            <v>65</v>
          </cell>
          <cell r="CE6">
            <v>35</v>
          </cell>
          <cell r="CF6">
            <v>4.7</v>
          </cell>
          <cell r="CG6">
            <v>60</v>
          </cell>
          <cell r="CH6">
            <v>40</v>
          </cell>
          <cell r="CI6">
            <v>1.4</v>
          </cell>
          <cell r="CJ6">
            <v>60</v>
          </cell>
          <cell r="CK6">
            <v>40</v>
          </cell>
          <cell r="CL6">
            <v>12</v>
          </cell>
          <cell r="CM6">
            <v>55</v>
          </cell>
          <cell r="CN6">
            <v>45</v>
          </cell>
          <cell r="CO6">
            <v>4.5999999999999996</v>
          </cell>
          <cell r="CP6">
            <v>55</v>
          </cell>
          <cell r="CQ6">
            <v>45</v>
          </cell>
          <cell r="CR6">
            <v>0.5</v>
          </cell>
          <cell r="CS6">
            <v>60</v>
          </cell>
          <cell r="CT6">
            <v>40</v>
          </cell>
          <cell r="CU6">
            <v>9.6999999999999993</v>
          </cell>
          <cell r="CV6">
            <v>10</v>
          </cell>
          <cell r="CW6">
            <v>90</v>
          </cell>
          <cell r="CX6">
            <v>1.5</v>
          </cell>
          <cell r="CY6">
            <v>0</v>
          </cell>
          <cell r="CZ6">
            <v>100</v>
          </cell>
          <cell r="DA6">
            <v>1.7</v>
          </cell>
          <cell r="DB6">
            <v>70</v>
          </cell>
          <cell r="DC6">
            <v>30</v>
          </cell>
          <cell r="DD6">
            <v>0.4</v>
          </cell>
          <cell r="DE6">
            <v>70</v>
          </cell>
          <cell r="DF6">
            <v>30</v>
          </cell>
        </row>
        <row r="7">
          <cell r="F7" t="str">
            <v>پارک علم و فناوری خراسان رضوی</v>
          </cell>
          <cell r="G7" t="str">
            <v>احداث ساختمان مرکز رشد گناباد</v>
          </cell>
          <cell r="BK7">
            <v>3.5</v>
          </cell>
          <cell r="BL7">
            <v>100</v>
          </cell>
          <cell r="BM7">
            <v>0</v>
          </cell>
          <cell r="BN7">
            <v>0.7</v>
          </cell>
          <cell r="BO7">
            <v>100</v>
          </cell>
          <cell r="BP7">
            <v>0</v>
          </cell>
          <cell r="BQ7">
            <v>8</v>
          </cell>
          <cell r="BR7">
            <v>100</v>
          </cell>
          <cell r="BS7">
            <v>0</v>
          </cell>
          <cell r="BT7">
            <v>26.2</v>
          </cell>
          <cell r="BU7">
            <v>100</v>
          </cell>
          <cell r="BV7">
            <v>0</v>
          </cell>
          <cell r="BW7">
            <v>11.2</v>
          </cell>
          <cell r="BX7">
            <v>100</v>
          </cell>
          <cell r="BY7">
            <v>0</v>
          </cell>
          <cell r="BZ7">
            <v>7.1</v>
          </cell>
          <cell r="CA7">
            <v>100</v>
          </cell>
          <cell r="CB7">
            <v>0</v>
          </cell>
          <cell r="CC7">
            <v>6.8</v>
          </cell>
          <cell r="CD7">
            <v>50</v>
          </cell>
          <cell r="CE7">
            <v>50</v>
          </cell>
          <cell r="CF7">
            <v>4.7</v>
          </cell>
          <cell r="CG7">
            <v>100</v>
          </cell>
          <cell r="CH7">
            <v>0</v>
          </cell>
          <cell r="CI7">
            <v>1.4</v>
          </cell>
          <cell r="CJ7">
            <v>0</v>
          </cell>
          <cell r="CK7">
            <v>0</v>
          </cell>
          <cell r="CL7">
            <v>12</v>
          </cell>
          <cell r="CM7">
            <v>60</v>
          </cell>
          <cell r="CN7">
            <v>40</v>
          </cell>
          <cell r="CO7">
            <v>4.5999999999999996</v>
          </cell>
          <cell r="CP7">
            <v>60</v>
          </cell>
          <cell r="CQ7">
            <v>40</v>
          </cell>
          <cell r="CR7">
            <v>0.5</v>
          </cell>
          <cell r="CS7">
            <v>10</v>
          </cell>
          <cell r="CT7">
            <v>90</v>
          </cell>
          <cell r="CU7">
            <v>9.6999999999999993</v>
          </cell>
          <cell r="CV7">
            <v>10</v>
          </cell>
          <cell r="CW7">
            <v>90</v>
          </cell>
          <cell r="CX7">
            <v>1.5</v>
          </cell>
          <cell r="CY7">
            <v>0</v>
          </cell>
          <cell r="CZ7">
            <v>0</v>
          </cell>
          <cell r="DA7">
            <v>1.7</v>
          </cell>
          <cell r="DB7">
            <v>10</v>
          </cell>
          <cell r="DC7">
            <v>90</v>
          </cell>
          <cell r="DD7">
            <v>0.4</v>
          </cell>
          <cell r="DE7">
            <v>10</v>
          </cell>
          <cell r="DF7">
            <v>90</v>
          </cell>
        </row>
        <row r="8">
          <cell r="F8" t="str">
            <v>پارک علم و فناوری استان مرکزی</v>
          </cell>
          <cell r="G8" t="str">
            <v>احداث آزمایشگاه مرکزی سایت جامع پارک علم وفناوری</v>
          </cell>
          <cell r="BK8">
            <v>3.5</v>
          </cell>
          <cell r="BL8">
            <v>70</v>
          </cell>
          <cell r="BM8">
            <v>30</v>
          </cell>
          <cell r="BN8">
            <v>0.7</v>
          </cell>
          <cell r="BO8">
            <v>100</v>
          </cell>
          <cell r="BP8">
            <v>0</v>
          </cell>
          <cell r="BQ8">
            <v>8</v>
          </cell>
          <cell r="BR8">
            <v>100</v>
          </cell>
          <cell r="BS8">
            <v>0</v>
          </cell>
          <cell r="BT8">
            <v>26.2</v>
          </cell>
          <cell r="BU8">
            <v>100</v>
          </cell>
          <cell r="BV8">
            <v>0</v>
          </cell>
          <cell r="BW8">
            <v>11.2</v>
          </cell>
          <cell r="BX8">
            <v>100</v>
          </cell>
          <cell r="BY8">
            <v>0</v>
          </cell>
          <cell r="BZ8">
            <v>7.1</v>
          </cell>
          <cell r="CA8">
            <v>68</v>
          </cell>
          <cell r="CB8">
            <v>32</v>
          </cell>
          <cell r="CC8">
            <v>6.8</v>
          </cell>
          <cell r="CD8">
            <v>65</v>
          </cell>
          <cell r="CE8">
            <v>35</v>
          </cell>
          <cell r="CF8">
            <v>4.7</v>
          </cell>
          <cell r="CG8">
            <v>0</v>
          </cell>
          <cell r="CH8">
            <v>100</v>
          </cell>
          <cell r="CI8">
            <v>1.4</v>
          </cell>
          <cell r="CJ8">
            <v>0</v>
          </cell>
          <cell r="CK8">
            <v>100</v>
          </cell>
          <cell r="CL8">
            <v>12</v>
          </cell>
          <cell r="CM8">
            <v>0</v>
          </cell>
          <cell r="CN8">
            <v>100</v>
          </cell>
          <cell r="CO8">
            <v>4.5999999999999996</v>
          </cell>
          <cell r="CP8">
            <v>0</v>
          </cell>
          <cell r="CQ8">
            <v>100</v>
          </cell>
          <cell r="CR8">
            <v>0.5</v>
          </cell>
          <cell r="CS8">
            <v>0</v>
          </cell>
          <cell r="CT8">
            <v>100</v>
          </cell>
          <cell r="CU8">
            <v>9.6999999999999993</v>
          </cell>
          <cell r="CV8">
            <v>0</v>
          </cell>
          <cell r="CW8">
            <v>100</v>
          </cell>
          <cell r="CX8">
            <v>1.5</v>
          </cell>
          <cell r="CY8">
            <v>100</v>
          </cell>
          <cell r="CZ8">
            <v>0</v>
          </cell>
          <cell r="DA8">
            <v>1.7</v>
          </cell>
          <cell r="DB8">
            <v>0</v>
          </cell>
          <cell r="DC8">
            <v>100</v>
          </cell>
          <cell r="DD8">
            <v>0.4</v>
          </cell>
          <cell r="DE8">
            <v>0</v>
          </cell>
          <cell r="DF8">
            <v>100</v>
          </cell>
        </row>
        <row r="9">
          <cell r="F9" t="str">
            <v>پارک علم و فناوری استان مرکزی</v>
          </cell>
          <cell r="G9" t="str">
            <v>احداث کارگاه مرکزی سایت جامع پارک علم وفناوری</v>
          </cell>
          <cell r="BK9">
            <v>3.5</v>
          </cell>
          <cell r="BL9">
            <v>70</v>
          </cell>
          <cell r="BM9">
            <v>30</v>
          </cell>
          <cell r="BN9">
            <v>0.7</v>
          </cell>
          <cell r="BO9">
            <v>100</v>
          </cell>
          <cell r="BP9">
            <v>0</v>
          </cell>
          <cell r="BQ9">
            <v>8</v>
          </cell>
          <cell r="BR9">
            <v>100</v>
          </cell>
          <cell r="BS9">
            <v>0</v>
          </cell>
          <cell r="BT9">
            <v>26.2</v>
          </cell>
          <cell r="BU9">
            <v>100</v>
          </cell>
          <cell r="BV9">
            <v>0</v>
          </cell>
          <cell r="BW9">
            <v>11.2</v>
          </cell>
          <cell r="BX9">
            <v>100</v>
          </cell>
          <cell r="BY9">
            <v>0</v>
          </cell>
          <cell r="BZ9">
            <v>7.1</v>
          </cell>
          <cell r="CA9">
            <v>0</v>
          </cell>
          <cell r="CB9">
            <v>100</v>
          </cell>
          <cell r="CC9">
            <v>6.8</v>
          </cell>
          <cell r="CD9">
            <v>50</v>
          </cell>
          <cell r="CE9">
            <v>50</v>
          </cell>
          <cell r="CF9">
            <v>4.7</v>
          </cell>
          <cell r="CG9">
            <v>50</v>
          </cell>
          <cell r="CH9">
            <v>50</v>
          </cell>
          <cell r="CI9">
            <v>1.4</v>
          </cell>
          <cell r="CJ9">
            <v>0</v>
          </cell>
          <cell r="CK9">
            <v>100</v>
          </cell>
          <cell r="CL9">
            <v>12</v>
          </cell>
          <cell r="CM9">
            <v>0</v>
          </cell>
          <cell r="CN9">
            <v>100</v>
          </cell>
          <cell r="CO9">
            <v>4.5999999999999996</v>
          </cell>
          <cell r="CP9">
            <v>0</v>
          </cell>
          <cell r="CQ9">
            <v>100</v>
          </cell>
          <cell r="CR9">
            <v>0.5</v>
          </cell>
          <cell r="CS9">
            <v>0</v>
          </cell>
          <cell r="CT9">
            <v>100</v>
          </cell>
          <cell r="CU9">
            <v>9.6999999999999993</v>
          </cell>
          <cell r="CV9">
            <v>0</v>
          </cell>
          <cell r="CW9">
            <v>100</v>
          </cell>
          <cell r="CX9">
            <v>1.5</v>
          </cell>
          <cell r="CY9">
            <v>100</v>
          </cell>
          <cell r="CZ9">
            <v>0</v>
          </cell>
          <cell r="DA9">
            <v>1.7</v>
          </cell>
          <cell r="DB9">
            <v>0</v>
          </cell>
          <cell r="DC9">
            <v>100</v>
          </cell>
          <cell r="DD9">
            <v>0.4</v>
          </cell>
          <cell r="DE9">
            <v>0</v>
          </cell>
          <cell r="DF9">
            <v>100</v>
          </cell>
        </row>
        <row r="10">
          <cell r="F10" t="str">
            <v>پارک علم و فناوری استان سمنان</v>
          </cell>
          <cell r="G10" t="str">
            <v>مرکز رشد واحدهای فناور شهمیرزاد</v>
          </cell>
          <cell r="BK10">
            <v>3.5</v>
          </cell>
          <cell r="BL10">
            <v>100</v>
          </cell>
          <cell r="BM10">
            <v>0</v>
          </cell>
          <cell r="BN10">
            <v>0.7</v>
          </cell>
          <cell r="BO10">
            <v>100</v>
          </cell>
          <cell r="BP10">
            <v>0</v>
          </cell>
          <cell r="BQ10">
            <v>8</v>
          </cell>
          <cell r="BR10">
            <v>100</v>
          </cell>
          <cell r="BS10">
            <v>0</v>
          </cell>
          <cell r="BT10">
            <v>26.2</v>
          </cell>
          <cell r="BU10">
            <v>100</v>
          </cell>
          <cell r="BV10">
            <v>0</v>
          </cell>
          <cell r="BW10">
            <v>11.2</v>
          </cell>
          <cell r="BX10">
            <v>100</v>
          </cell>
          <cell r="BY10">
            <v>0</v>
          </cell>
          <cell r="BZ10">
            <v>7.1</v>
          </cell>
          <cell r="CA10">
            <v>100</v>
          </cell>
          <cell r="CB10">
            <v>0</v>
          </cell>
          <cell r="CC10">
            <v>6.8</v>
          </cell>
          <cell r="CD10">
            <v>100</v>
          </cell>
          <cell r="CE10">
            <v>0</v>
          </cell>
          <cell r="CF10">
            <v>4.7</v>
          </cell>
          <cell r="CG10">
            <v>100</v>
          </cell>
          <cell r="CH10">
            <v>0</v>
          </cell>
          <cell r="CI10">
            <v>1.4</v>
          </cell>
          <cell r="CJ10">
            <v>100</v>
          </cell>
          <cell r="CK10">
            <v>0</v>
          </cell>
          <cell r="CL10">
            <v>12</v>
          </cell>
          <cell r="CM10">
            <v>100</v>
          </cell>
          <cell r="CN10">
            <v>0</v>
          </cell>
          <cell r="CO10">
            <v>4.5999999999999996</v>
          </cell>
          <cell r="CP10">
            <v>100</v>
          </cell>
          <cell r="CQ10">
            <v>0</v>
          </cell>
          <cell r="CR10">
            <v>0.5</v>
          </cell>
          <cell r="CS10">
            <v>100</v>
          </cell>
          <cell r="CT10">
            <v>0</v>
          </cell>
          <cell r="CU10">
            <v>9.6999999999999993</v>
          </cell>
          <cell r="CV10">
            <v>10</v>
          </cell>
          <cell r="CW10">
            <v>90</v>
          </cell>
          <cell r="CX10">
            <v>1.5</v>
          </cell>
          <cell r="CY10">
            <v>50</v>
          </cell>
          <cell r="CZ10">
            <v>50</v>
          </cell>
          <cell r="DA10">
            <v>1.7</v>
          </cell>
          <cell r="DB10">
            <v>0</v>
          </cell>
          <cell r="DC10">
            <v>100</v>
          </cell>
          <cell r="DD10">
            <v>0.4</v>
          </cell>
          <cell r="DE10">
            <v>0</v>
          </cell>
          <cell r="DF10">
            <v>100</v>
          </cell>
        </row>
        <row r="11">
          <cell r="F11" t="str">
            <v>پارک علم و فناوری استان سمنان</v>
          </cell>
          <cell r="G11" t="str">
            <v>مرکز رشد واحدهای فناور شاهرود</v>
          </cell>
          <cell r="BK11">
            <v>3.5</v>
          </cell>
          <cell r="BL11">
            <v>100</v>
          </cell>
          <cell r="BM11">
            <v>0</v>
          </cell>
          <cell r="BN11">
            <v>0.7</v>
          </cell>
          <cell r="BO11">
            <v>90</v>
          </cell>
          <cell r="BP11">
            <v>10</v>
          </cell>
          <cell r="BQ11">
            <v>8</v>
          </cell>
          <cell r="BR11">
            <v>90</v>
          </cell>
          <cell r="BS11">
            <v>10</v>
          </cell>
          <cell r="BT11">
            <v>26.2</v>
          </cell>
          <cell r="BU11">
            <v>100</v>
          </cell>
          <cell r="BV11">
            <v>0</v>
          </cell>
          <cell r="BW11">
            <v>11.2</v>
          </cell>
          <cell r="BX11">
            <v>100</v>
          </cell>
          <cell r="BY11">
            <v>0</v>
          </cell>
          <cell r="BZ11">
            <v>7.1</v>
          </cell>
          <cell r="CA11">
            <v>90</v>
          </cell>
          <cell r="CB11">
            <v>10</v>
          </cell>
          <cell r="CC11">
            <v>6.8</v>
          </cell>
          <cell r="CD11">
            <v>70</v>
          </cell>
          <cell r="CE11">
            <v>30</v>
          </cell>
          <cell r="CF11">
            <v>4.7</v>
          </cell>
          <cell r="CG11">
            <v>60</v>
          </cell>
          <cell r="CH11">
            <v>40</v>
          </cell>
          <cell r="CI11">
            <v>1.4</v>
          </cell>
          <cell r="CJ11">
            <v>90</v>
          </cell>
          <cell r="CK11">
            <v>10</v>
          </cell>
          <cell r="CL11">
            <v>12</v>
          </cell>
          <cell r="CM11">
            <v>70</v>
          </cell>
          <cell r="CN11">
            <v>30</v>
          </cell>
          <cell r="CO11">
            <v>4.5999999999999996</v>
          </cell>
          <cell r="CP11">
            <v>80</v>
          </cell>
          <cell r="CQ11">
            <v>20</v>
          </cell>
          <cell r="CR11">
            <v>0.5</v>
          </cell>
          <cell r="CS11">
            <v>70</v>
          </cell>
          <cell r="CT11">
            <v>30</v>
          </cell>
          <cell r="CU11">
            <v>9.6999999999999993</v>
          </cell>
          <cell r="CV11">
            <v>0</v>
          </cell>
          <cell r="CW11">
            <v>100</v>
          </cell>
          <cell r="CX11">
            <v>1.5</v>
          </cell>
          <cell r="CY11">
            <v>0</v>
          </cell>
          <cell r="CZ11">
            <v>100</v>
          </cell>
          <cell r="DA11">
            <v>1.7</v>
          </cell>
          <cell r="DB11">
            <v>40</v>
          </cell>
          <cell r="DC11">
            <v>60</v>
          </cell>
          <cell r="DD11">
            <v>0.4</v>
          </cell>
          <cell r="DE11">
            <v>0</v>
          </cell>
          <cell r="DF11">
            <v>100</v>
          </cell>
        </row>
        <row r="12">
          <cell r="F12" t="str">
            <v>پارک علم و فناوری استان سمنان</v>
          </cell>
          <cell r="G12" t="str">
            <v>مرکز مبادلات تجاری و بین المللی</v>
          </cell>
          <cell r="BK12">
            <v>3.5</v>
          </cell>
          <cell r="BL12">
            <v>100</v>
          </cell>
          <cell r="BM12">
            <v>0</v>
          </cell>
          <cell r="BN12">
            <v>0.7</v>
          </cell>
          <cell r="BO12">
            <v>100</v>
          </cell>
          <cell r="BP12">
            <v>0</v>
          </cell>
          <cell r="BQ12">
            <v>8</v>
          </cell>
          <cell r="BR12">
            <v>100</v>
          </cell>
          <cell r="BS12">
            <v>0</v>
          </cell>
          <cell r="BT12">
            <v>26.2</v>
          </cell>
          <cell r="BU12">
            <v>100</v>
          </cell>
          <cell r="BV12">
            <v>0</v>
          </cell>
          <cell r="BW12">
            <v>11.2</v>
          </cell>
          <cell r="BX12">
            <v>100</v>
          </cell>
          <cell r="BY12">
            <v>0</v>
          </cell>
          <cell r="BZ12">
            <v>7.1</v>
          </cell>
          <cell r="CA12">
            <v>10</v>
          </cell>
          <cell r="CB12">
            <v>90</v>
          </cell>
          <cell r="CC12">
            <v>6.8</v>
          </cell>
          <cell r="CD12">
            <v>0</v>
          </cell>
          <cell r="CE12">
            <v>100</v>
          </cell>
          <cell r="CF12">
            <v>4.7</v>
          </cell>
          <cell r="CG12">
            <v>0</v>
          </cell>
          <cell r="CH12">
            <v>100</v>
          </cell>
          <cell r="CI12">
            <v>1.4</v>
          </cell>
          <cell r="CJ12">
            <v>0</v>
          </cell>
          <cell r="CK12">
            <v>100</v>
          </cell>
          <cell r="CL12">
            <v>12</v>
          </cell>
          <cell r="CM12">
            <v>0</v>
          </cell>
          <cell r="CN12">
            <v>100</v>
          </cell>
          <cell r="CO12">
            <v>4.5999999999999996</v>
          </cell>
          <cell r="CP12">
            <v>0</v>
          </cell>
          <cell r="CQ12">
            <v>100</v>
          </cell>
          <cell r="CR12">
            <v>0.5</v>
          </cell>
          <cell r="CS12">
            <v>0</v>
          </cell>
          <cell r="CT12">
            <v>100</v>
          </cell>
          <cell r="CU12">
            <v>9.6999999999999993</v>
          </cell>
          <cell r="CV12">
            <v>0</v>
          </cell>
          <cell r="CW12">
            <v>100</v>
          </cell>
          <cell r="CX12">
            <v>1.5</v>
          </cell>
          <cell r="CY12">
            <v>0</v>
          </cell>
          <cell r="CZ12">
            <v>100</v>
          </cell>
          <cell r="DA12">
            <v>1.7</v>
          </cell>
          <cell r="DB12">
            <v>0</v>
          </cell>
          <cell r="DC12">
            <v>100</v>
          </cell>
          <cell r="DD12">
            <v>0.4</v>
          </cell>
          <cell r="DE12">
            <v>0</v>
          </cell>
          <cell r="DF12">
            <v>100</v>
          </cell>
        </row>
        <row r="13">
          <cell r="F13" t="str">
            <v>پارک علم و فناوری استان سمنان</v>
          </cell>
          <cell r="G13" t="str">
            <v>ساختمان رفاهی - نمایشگاهی</v>
          </cell>
          <cell r="BK13">
            <v>3.5</v>
          </cell>
          <cell r="BL13">
            <v>100</v>
          </cell>
          <cell r="BM13">
            <v>0</v>
          </cell>
          <cell r="BN13">
            <v>0.7</v>
          </cell>
          <cell r="BO13">
            <v>100</v>
          </cell>
          <cell r="BP13">
            <v>0</v>
          </cell>
          <cell r="BQ13">
            <v>8</v>
          </cell>
          <cell r="BR13">
            <v>100</v>
          </cell>
          <cell r="BS13">
            <v>0</v>
          </cell>
          <cell r="BT13">
            <v>26.2</v>
          </cell>
          <cell r="BU13">
            <v>100</v>
          </cell>
          <cell r="BV13">
            <v>0</v>
          </cell>
          <cell r="BW13">
            <v>11.2</v>
          </cell>
          <cell r="BX13">
            <v>100</v>
          </cell>
          <cell r="BY13">
            <v>0</v>
          </cell>
          <cell r="BZ13">
            <v>7.1</v>
          </cell>
          <cell r="CA13">
            <v>70</v>
          </cell>
          <cell r="CB13">
            <v>30</v>
          </cell>
          <cell r="CC13">
            <v>6.8</v>
          </cell>
          <cell r="CD13">
            <v>100</v>
          </cell>
          <cell r="CE13">
            <v>0</v>
          </cell>
          <cell r="CF13">
            <v>4.7</v>
          </cell>
          <cell r="CG13">
            <v>75</v>
          </cell>
          <cell r="CH13">
            <v>25</v>
          </cell>
          <cell r="CI13">
            <v>1.4</v>
          </cell>
          <cell r="CJ13">
            <v>70</v>
          </cell>
          <cell r="CK13">
            <v>30</v>
          </cell>
          <cell r="CL13">
            <v>12</v>
          </cell>
          <cell r="CM13">
            <v>75</v>
          </cell>
          <cell r="CN13">
            <v>25</v>
          </cell>
          <cell r="CO13">
            <v>4.5999999999999996</v>
          </cell>
          <cell r="CP13">
            <v>100</v>
          </cell>
          <cell r="CQ13">
            <v>0</v>
          </cell>
          <cell r="CR13">
            <v>0.5</v>
          </cell>
          <cell r="CS13">
            <v>75</v>
          </cell>
          <cell r="CT13">
            <v>25</v>
          </cell>
          <cell r="CU13">
            <v>9.6999999999999993</v>
          </cell>
          <cell r="CV13">
            <v>0</v>
          </cell>
          <cell r="CW13">
            <v>100</v>
          </cell>
          <cell r="CX13">
            <v>1.5</v>
          </cell>
          <cell r="CY13">
            <v>0</v>
          </cell>
          <cell r="CZ13">
            <v>100</v>
          </cell>
          <cell r="DA13">
            <v>1.7</v>
          </cell>
          <cell r="DB13">
            <v>0</v>
          </cell>
          <cell r="DC13">
            <v>100</v>
          </cell>
          <cell r="DD13">
            <v>0.4</v>
          </cell>
          <cell r="DE13">
            <v>0</v>
          </cell>
          <cell r="DF13">
            <v>100</v>
          </cell>
        </row>
        <row r="14">
          <cell r="F14" t="str">
            <v>پارک علم و فناوری سیستان و بلوچستان</v>
          </cell>
          <cell r="G14" t="str">
            <v>مجتمع آزمایشگاهی و تجاری سازی فناوری</v>
          </cell>
          <cell r="BK14">
            <v>3.5</v>
          </cell>
          <cell r="BL14">
            <v>100</v>
          </cell>
          <cell r="BM14">
            <v>0</v>
          </cell>
          <cell r="BN14">
            <v>0.7</v>
          </cell>
          <cell r="BO14">
            <v>0</v>
          </cell>
          <cell r="BP14">
            <v>100</v>
          </cell>
          <cell r="BQ14">
            <v>8</v>
          </cell>
          <cell r="BR14">
            <v>7</v>
          </cell>
          <cell r="BS14">
            <v>8</v>
          </cell>
          <cell r="BT14">
            <v>26.2</v>
          </cell>
          <cell r="BU14">
            <v>100</v>
          </cell>
          <cell r="BV14">
            <v>0</v>
          </cell>
          <cell r="BW14">
            <v>11.2</v>
          </cell>
          <cell r="BX14">
            <v>8</v>
          </cell>
          <cell r="BY14">
            <v>9</v>
          </cell>
          <cell r="BZ14">
            <v>7.1</v>
          </cell>
          <cell r="CA14">
            <v>5</v>
          </cell>
          <cell r="CB14">
            <v>6</v>
          </cell>
          <cell r="CC14">
            <v>6.8</v>
          </cell>
          <cell r="CD14">
            <v>2.2000000000000002</v>
          </cell>
          <cell r="CE14">
            <v>4</v>
          </cell>
          <cell r="CF14">
            <v>4.7</v>
          </cell>
          <cell r="CG14">
            <v>2</v>
          </cell>
          <cell r="CH14">
            <v>3</v>
          </cell>
          <cell r="CI14">
            <v>1.4</v>
          </cell>
          <cell r="CJ14">
            <v>0</v>
          </cell>
          <cell r="CK14">
            <v>0.5</v>
          </cell>
          <cell r="CL14">
            <v>12</v>
          </cell>
          <cell r="CM14">
            <v>1</v>
          </cell>
          <cell r="CN14">
            <v>6</v>
          </cell>
          <cell r="CO14">
            <v>4.5999999999999996</v>
          </cell>
          <cell r="CP14">
            <v>2</v>
          </cell>
          <cell r="CQ14">
            <v>3</v>
          </cell>
          <cell r="CR14">
            <v>0.5</v>
          </cell>
          <cell r="CS14">
            <v>0</v>
          </cell>
          <cell r="CT14">
            <v>0.5</v>
          </cell>
          <cell r="CU14">
            <v>9.6999999999999993</v>
          </cell>
          <cell r="CV14">
            <v>0</v>
          </cell>
          <cell r="CW14">
            <v>5</v>
          </cell>
          <cell r="CX14">
            <v>1.5</v>
          </cell>
          <cell r="CY14">
            <v>0.1</v>
          </cell>
          <cell r="CZ14">
            <v>1</v>
          </cell>
          <cell r="DA14">
            <v>1.7</v>
          </cell>
          <cell r="DB14">
            <v>0</v>
          </cell>
          <cell r="DC14">
            <v>1</v>
          </cell>
          <cell r="DD14">
            <v>0.4</v>
          </cell>
          <cell r="DE14">
            <v>0</v>
          </cell>
          <cell r="DF14">
            <v>0</v>
          </cell>
        </row>
        <row r="15">
          <cell r="F15" t="str">
            <v>شهرک علمی و تحقیقاتی اصفهان</v>
          </cell>
          <cell r="G15" t="str">
            <v>تكميل دو طبقه از ساختمان برج فناوری</v>
          </cell>
          <cell r="BK15">
            <v>3.5</v>
          </cell>
          <cell r="BL15">
            <v>100</v>
          </cell>
          <cell r="BM15">
            <v>0</v>
          </cell>
          <cell r="BN15">
            <v>0.7</v>
          </cell>
          <cell r="BO15">
            <v>100</v>
          </cell>
          <cell r="BP15">
            <v>0</v>
          </cell>
          <cell r="BQ15">
            <v>8</v>
          </cell>
          <cell r="BR15">
            <v>100</v>
          </cell>
          <cell r="BS15">
            <v>0</v>
          </cell>
          <cell r="BT15">
            <v>26.2</v>
          </cell>
          <cell r="BU15">
            <v>100</v>
          </cell>
          <cell r="BV15">
            <v>0</v>
          </cell>
          <cell r="BW15">
            <v>11.2</v>
          </cell>
          <cell r="BX15">
            <v>100</v>
          </cell>
          <cell r="BY15">
            <v>0</v>
          </cell>
          <cell r="BZ15">
            <v>7.1</v>
          </cell>
          <cell r="CA15">
            <v>85</v>
          </cell>
          <cell r="CB15">
            <v>15</v>
          </cell>
          <cell r="CC15">
            <v>6.8</v>
          </cell>
          <cell r="CD15">
            <v>20</v>
          </cell>
          <cell r="CE15">
            <v>80</v>
          </cell>
          <cell r="CF15">
            <v>4.7</v>
          </cell>
          <cell r="CG15">
            <v>0</v>
          </cell>
          <cell r="CH15">
            <v>50</v>
          </cell>
          <cell r="CI15">
            <v>1.4</v>
          </cell>
          <cell r="CJ15">
            <v>0</v>
          </cell>
          <cell r="CK15">
            <v>60</v>
          </cell>
          <cell r="CL15">
            <v>12</v>
          </cell>
          <cell r="CM15">
            <v>0</v>
          </cell>
          <cell r="CN15">
            <v>60</v>
          </cell>
          <cell r="CO15">
            <v>4.5999999999999996</v>
          </cell>
          <cell r="CP15">
            <v>20</v>
          </cell>
          <cell r="CQ15">
            <v>80</v>
          </cell>
          <cell r="CR15">
            <v>0.5</v>
          </cell>
          <cell r="CS15">
            <v>0</v>
          </cell>
          <cell r="CT15">
            <v>70</v>
          </cell>
          <cell r="CU15">
            <v>9.6999999999999993</v>
          </cell>
          <cell r="CV15">
            <v>0</v>
          </cell>
          <cell r="CW15">
            <v>50</v>
          </cell>
          <cell r="CX15">
            <v>1.5</v>
          </cell>
          <cell r="CY15">
            <v>0</v>
          </cell>
          <cell r="CZ15">
            <v>20</v>
          </cell>
          <cell r="DA15">
            <v>1.7</v>
          </cell>
          <cell r="DB15">
            <v>0</v>
          </cell>
          <cell r="DC15">
            <v>30</v>
          </cell>
          <cell r="DD15">
            <v>0.4</v>
          </cell>
          <cell r="DE15">
            <v>0</v>
          </cell>
          <cell r="DF15">
            <v>0</v>
          </cell>
        </row>
        <row r="16">
          <cell r="F16" t="str">
            <v>سازمان پژوهش هاي علمي و صنعتي ايران</v>
          </cell>
          <cell r="G16" t="str">
            <v>مركز ملي تحقيقات آيروديناميك و انرژي باد</v>
          </cell>
          <cell r="BK16">
            <v>3.5</v>
          </cell>
          <cell r="BL16">
            <v>100</v>
          </cell>
          <cell r="BM16">
            <v>0</v>
          </cell>
          <cell r="BN16">
            <v>0.7</v>
          </cell>
          <cell r="BO16">
            <v>100</v>
          </cell>
          <cell r="BP16">
            <v>0</v>
          </cell>
          <cell r="BQ16">
            <v>8</v>
          </cell>
          <cell r="BR16">
            <v>100</v>
          </cell>
          <cell r="BS16">
            <v>0</v>
          </cell>
          <cell r="BT16">
            <v>26.2</v>
          </cell>
          <cell r="BU16">
            <v>100</v>
          </cell>
          <cell r="BV16">
            <v>0</v>
          </cell>
          <cell r="BW16">
            <v>11.2</v>
          </cell>
          <cell r="BX16">
            <v>100</v>
          </cell>
          <cell r="BY16">
            <v>0</v>
          </cell>
          <cell r="BZ16">
            <v>7.1</v>
          </cell>
          <cell r="CA16">
            <v>100</v>
          </cell>
          <cell r="CB16">
            <v>0</v>
          </cell>
          <cell r="CC16">
            <v>6.8</v>
          </cell>
          <cell r="CD16">
            <v>100</v>
          </cell>
          <cell r="CE16">
            <v>0</v>
          </cell>
          <cell r="CF16">
            <v>4.7</v>
          </cell>
          <cell r="CG16">
            <v>100</v>
          </cell>
          <cell r="CH16">
            <v>0</v>
          </cell>
          <cell r="CI16">
            <v>1.4</v>
          </cell>
          <cell r="CJ16">
            <v>0</v>
          </cell>
          <cell r="CK16">
            <v>100</v>
          </cell>
          <cell r="CL16">
            <v>12</v>
          </cell>
          <cell r="CM16">
            <v>50</v>
          </cell>
          <cell r="CN16">
            <v>50</v>
          </cell>
          <cell r="CO16">
            <v>4.5999999999999996</v>
          </cell>
          <cell r="CP16">
            <v>100</v>
          </cell>
          <cell r="CQ16">
            <v>0</v>
          </cell>
          <cell r="CR16">
            <v>0.5</v>
          </cell>
          <cell r="CS16">
            <v>0</v>
          </cell>
          <cell r="CT16">
            <v>100</v>
          </cell>
          <cell r="CU16">
            <v>9.6999999999999993</v>
          </cell>
          <cell r="CV16">
            <v>0</v>
          </cell>
          <cell r="CW16">
            <v>100</v>
          </cell>
          <cell r="CX16">
            <v>1.5</v>
          </cell>
          <cell r="CY16">
            <v>0</v>
          </cell>
          <cell r="CZ16">
            <v>100</v>
          </cell>
          <cell r="DA16">
            <v>1.7</v>
          </cell>
          <cell r="DB16">
            <v>0</v>
          </cell>
          <cell r="DC16">
            <v>100</v>
          </cell>
          <cell r="DD16">
            <v>0.4</v>
          </cell>
          <cell r="DE16">
            <v>0</v>
          </cell>
          <cell r="DF16">
            <v>100</v>
          </cell>
        </row>
        <row r="17">
          <cell r="F17" t="str">
            <v>سازمان پژوهش هاي علمي و صنعتي ايران</v>
          </cell>
          <cell r="G17" t="str">
            <v>آزمايشگاه تست پمپ مرجع</v>
          </cell>
          <cell r="BK17">
            <v>3.5</v>
          </cell>
          <cell r="BL17">
            <v>100</v>
          </cell>
          <cell r="BM17">
            <v>0</v>
          </cell>
          <cell r="BN17">
            <v>0.7</v>
          </cell>
          <cell r="BO17">
            <v>100</v>
          </cell>
          <cell r="BP17">
            <v>0</v>
          </cell>
          <cell r="BQ17">
            <v>8</v>
          </cell>
          <cell r="BR17">
            <v>100</v>
          </cell>
          <cell r="BS17">
            <v>0</v>
          </cell>
          <cell r="BT17">
            <v>26.2</v>
          </cell>
          <cell r="BU17">
            <v>100</v>
          </cell>
          <cell r="BV17">
            <v>0</v>
          </cell>
          <cell r="BW17">
            <v>11.2</v>
          </cell>
          <cell r="BX17">
            <v>50</v>
          </cell>
          <cell r="BY17">
            <v>50</v>
          </cell>
          <cell r="BZ17">
            <v>7.1</v>
          </cell>
          <cell r="CA17">
            <v>50</v>
          </cell>
          <cell r="CB17">
            <v>50</v>
          </cell>
          <cell r="CC17">
            <v>6.8</v>
          </cell>
          <cell r="CD17">
            <v>0</v>
          </cell>
          <cell r="CE17">
            <v>100</v>
          </cell>
          <cell r="CF17">
            <v>4.7</v>
          </cell>
          <cell r="CG17">
            <v>0</v>
          </cell>
          <cell r="CH17">
            <v>100</v>
          </cell>
          <cell r="CI17">
            <v>1.4</v>
          </cell>
          <cell r="CJ17">
            <v>0</v>
          </cell>
          <cell r="CK17">
            <v>100</v>
          </cell>
          <cell r="CL17">
            <v>12</v>
          </cell>
          <cell r="CM17">
            <v>0</v>
          </cell>
          <cell r="CN17">
            <v>100</v>
          </cell>
          <cell r="CO17">
            <v>4.5999999999999996</v>
          </cell>
          <cell r="CP17">
            <v>60</v>
          </cell>
          <cell r="CQ17">
            <v>40</v>
          </cell>
          <cell r="CR17">
            <v>0.5</v>
          </cell>
          <cell r="CS17">
            <v>0</v>
          </cell>
          <cell r="CT17">
            <v>100</v>
          </cell>
          <cell r="CU17">
            <v>9.6999999999999993</v>
          </cell>
          <cell r="CV17">
            <v>0</v>
          </cell>
          <cell r="CW17">
            <v>100</v>
          </cell>
          <cell r="CX17">
            <v>1.5</v>
          </cell>
          <cell r="CY17">
            <v>0</v>
          </cell>
          <cell r="CZ17">
            <v>100</v>
          </cell>
          <cell r="DA17">
            <v>1.7</v>
          </cell>
          <cell r="DB17">
            <v>0</v>
          </cell>
          <cell r="DC17">
            <v>100</v>
          </cell>
          <cell r="DD17">
            <v>0.4</v>
          </cell>
          <cell r="DE17">
            <v>0</v>
          </cell>
          <cell r="DF17">
            <v>100</v>
          </cell>
        </row>
        <row r="18">
          <cell r="F18" t="str">
            <v>سازمان پژوهش هاي علمي و صنعتي ايران</v>
          </cell>
          <cell r="G18" t="str">
            <v>ساختمان نانو</v>
          </cell>
          <cell r="BK18">
            <v>3.5</v>
          </cell>
          <cell r="BL18">
            <v>100</v>
          </cell>
          <cell r="BM18">
            <v>0</v>
          </cell>
          <cell r="BN18">
            <v>0.7</v>
          </cell>
          <cell r="BO18">
            <v>100</v>
          </cell>
          <cell r="BP18">
            <v>0</v>
          </cell>
          <cell r="BQ18">
            <v>8</v>
          </cell>
          <cell r="BR18">
            <v>100</v>
          </cell>
          <cell r="BS18">
            <v>0</v>
          </cell>
          <cell r="BT18">
            <v>26.2</v>
          </cell>
          <cell r="BU18">
            <v>100</v>
          </cell>
          <cell r="BV18">
            <v>0</v>
          </cell>
          <cell r="BW18">
            <v>11.2</v>
          </cell>
          <cell r="BX18">
            <v>100</v>
          </cell>
          <cell r="BY18">
            <v>0</v>
          </cell>
          <cell r="BZ18">
            <v>7.1</v>
          </cell>
          <cell r="CA18">
            <v>100</v>
          </cell>
          <cell r="CB18">
            <v>0</v>
          </cell>
          <cell r="CC18">
            <v>6.8</v>
          </cell>
          <cell r="CD18">
            <v>100</v>
          </cell>
          <cell r="CE18">
            <v>0</v>
          </cell>
          <cell r="CF18">
            <v>4.7</v>
          </cell>
          <cell r="CG18">
            <v>100</v>
          </cell>
          <cell r="CH18">
            <v>0</v>
          </cell>
          <cell r="CI18">
            <v>1.4</v>
          </cell>
          <cell r="CJ18">
            <v>0</v>
          </cell>
          <cell r="CK18">
            <v>100</v>
          </cell>
          <cell r="CL18">
            <v>12</v>
          </cell>
          <cell r="CM18">
            <v>0</v>
          </cell>
          <cell r="CN18">
            <v>100</v>
          </cell>
          <cell r="CO18">
            <v>4.5999999999999996</v>
          </cell>
          <cell r="CP18">
            <v>100</v>
          </cell>
          <cell r="CQ18">
            <v>0</v>
          </cell>
          <cell r="CR18">
            <v>0.5</v>
          </cell>
          <cell r="CS18">
            <v>100</v>
          </cell>
          <cell r="CT18">
            <v>0</v>
          </cell>
          <cell r="CU18">
            <v>9.6999999999999993</v>
          </cell>
          <cell r="CV18">
            <v>50</v>
          </cell>
          <cell r="CW18">
            <v>50</v>
          </cell>
          <cell r="CX18">
            <v>1.5</v>
          </cell>
          <cell r="CY18">
            <v>100</v>
          </cell>
          <cell r="CZ18">
            <v>0</v>
          </cell>
          <cell r="DA18">
            <v>1.7</v>
          </cell>
          <cell r="DB18">
            <v>0</v>
          </cell>
          <cell r="DC18">
            <v>100</v>
          </cell>
          <cell r="DD18">
            <v>0.4</v>
          </cell>
          <cell r="DE18">
            <v>0</v>
          </cell>
          <cell r="DF18">
            <v>100</v>
          </cell>
        </row>
        <row r="19">
          <cell r="F19" t="str">
            <v>سازمان پژوهش هاي علمي و صنعتي ايران</v>
          </cell>
          <cell r="G19" t="str">
            <v>مركز تحقيقات و آزمون سيستمهاي تهويه مطبوع</v>
          </cell>
          <cell r="BK19">
            <v>3.5</v>
          </cell>
          <cell r="BL19">
            <v>100</v>
          </cell>
          <cell r="BM19">
            <v>0</v>
          </cell>
          <cell r="BN19">
            <v>0.7</v>
          </cell>
          <cell r="BO19">
            <v>100</v>
          </cell>
          <cell r="BP19">
            <v>0</v>
          </cell>
          <cell r="BQ19">
            <v>8</v>
          </cell>
          <cell r="BR19">
            <v>100</v>
          </cell>
          <cell r="BS19">
            <v>0</v>
          </cell>
          <cell r="BT19">
            <v>26.2</v>
          </cell>
          <cell r="BU19">
            <v>100</v>
          </cell>
          <cell r="BV19">
            <v>0</v>
          </cell>
          <cell r="BW19">
            <v>11.2</v>
          </cell>
          <cell r="BX19">
            <v>100</v>
          </cell>
          <cell r="BY19">
            <v>0</v>
          </cell>
          <cell r="BZ19">
            <v>7.1</v>
          </cell>
          <cell r="CA19">
            <v>100</v>
          </cell>
          <cell r="CB19">
            <v>0</v>
          </cell>
          <cell r="CC19">
            <v>6.8</v>
          </cell>
          <cell r="CD19">
            <v>100</v>
          </cell>
          <cell r="CE19">
            <v>0</v>
          </cell>
          <cell r="CF19">
            <v>4.7</v>
          </cell>
          <cell r="CG19">
            <v>50</v>
          </cell>
          <cell r="CH19">
            <v>50</v>
          </cell>
          <cell r="CI19">
            <v>1.4</v>
          </cell>
          <cell r="CJ19">
            <v>0</v>
          </cell>
          <cell r="CK19">
            <v>100</v>
          </cell>
          <cell r="CL19">
            <v>12</v>
          </cell>
          <cell r="CM19">
            <v>0</v>
          </cell>
          <cell r="CN19">
            <v>100</v>
          </cell>
          <cell r="CO19">
            <v>4.5999999999999996</v>
          </cell>
          <cell r="CP19">
            <v>100</v>
          </cell>
          <cell r="CQ19">
            <v>0</v>
          </cell>
          <cell r="CR19">
            <v>0.5</v>
          </cell>
          <cell r="CS19">
            <v>100</v>
          </cell>
          <cell r="CT19">
            <v>0</v>
          </cell>
          <cell r="CU19">
            <v>9.6999999999999993</v>
          </cell>
          <cell r="CV19">
            <v>0</v>
          </cell>
          <cell r="CW19">
            <v>100</v>
          </cell>
          <cell r="CX19">
            <v>1.5</v>
          </cell>
          <cell r="CY19">
            <v>0</v>
          </cell>
          <cell r="CZ19">
            <v>100</v>
          </cell>
          <cell r="DA19">
            <v>1.7</v>
          </cell>
          <cell r="DB19">
            <v>100</v>
          </cell>
          <cell r="DC19">
            <v>0</v>
          </cell>
          <cell r="DD19">
            <v>0.4</v>
          </cell>
          <cell r="DE19">
            <v>0</v>
          </cell>
          <cell r="DF19">
            <v>100</v>
          </cell>
        </row>
        <row r="20">
          <cell r="F20" t="str">
            <v>پارک علم و فناوری خلیج فارس بوشهر</v>
          </cell>
          <cell r="G20" t="str">
            <v>تکمیل سوله های کارگاهی در شهرک صنعتی 2 بوشهر</v>
          </cell>
          <cell r="BK20">
            <v>3.5</v>
          </cell>
          <cell r="BL20">
            <v>100</v>
          </cell>
          <cell r="BM20">
            <v>0</v>
          </cell>
          <cell r="BN20">
            <v>0.7</v>
          </cell>
          <cell r="BO20">
            <v>100</v>
          </cell>
          <cell r="BP20">
            <v>0</v>
          </cell>
          <cell r="BQ20">
            <v>8</v>
          </cell>
          <cell r="BR20">
            <v>100</v>
          </cell>
          <cell r="BS20">
            <v>0</v>
          </cell>
          <cell r="BT20">
            <v>26.2</v>
          </cell>
          <cell r="BU20">
            <v>100</v>
          </cell>
          <cell r="BV20">
            <v>0</v>
          </cell>
          <cell r="BW20">
            <v>11.2</v>
          </cell>
          <cell r="BX20">
            <v>100</v>
          </cell>
          <cell r="BY20">
            <v>0</v>
          </cell>
          <cell r="BZ20">
            <v>7.1</v>
          </cell>
          <cell r="CA20">
            <v>100</v>
          </cell>
          <cell r="CB20">
            <v>0</v>
          </cell>
          <cell r="CC20">
            <v>6.8</v>
          </cell>
          <cell r="CD20">
            <v>33</v>
          </cell>
          <cell r="CE20">
            <v>67</v>
          </cell>
          <cell r="CF20">
            <v>4.7</v>
          </cell>
          <cell r="CG20">
            <v>33</v>
          </cell>
          <cell r="CH20">
            <v>67</v>
          </cell>
          <cell r="CI20">
            <v>1.4</v>
          </cell>
          <cell r="CJ20">
            <v>33</v>
          </cell>
          <cell r="CK20">
            <v>67</v>
          </cell>
          <cell r="CL20">
            <v>12</v>
          </cell>
          <cell r="CM20">
            <v>33</v>
          </cell>
          <cell r="CN20">
            <v>67</v>
          </cell>
          <cell r="CO20">
            <v>4.5999999999999996</v>
          </cell>
          <cell r="CP20">
            <v>33</v>
          </cell>
          <cell r="CQ20">
            <v>67</v>
          </cell>
          <cell r="CR20">
            <v>0.5</v>
          </cell>
          <cell r="CS20">
            <v>0</v>
          </cell>
          <cell r="CT20">
            <v>100</v>
          </cell>
          <cell r="CU20">
            <v>9.6999999999999993</v>
          </cell>
          <cell r="CV20">
            <v>0</v>
          </cell>
          <cell r="CW20">
            <v>100</v>
          </cell>
          <cell r="CX20">
            <v>1.5</v>
          </cell>
          <cell r="CY20">
            <v>0</v>
          </cell>
          <cell r="CZ20">
            <v>100</v>
          </cell>
          <cell r="DA20">
            <v>1.7</v>
          </cell>
          <cell r="DB20">
            <v>0</v>
          </cell>
          <cell r="DC20">
            <v>100</v>
          </cell>
          <cell r="DD20">
            <v>0.4</v>
          </cell>
          <cell r="DE20">
            <v>0</v>
          </cell>
          <cell r="DF20">
            <v>100</v>
          </cell>
        </row>
        <row r="21">
          <cell r="F21" t="str">
            <v>پارک علم و فناوری خلیج فارس بوشهر</v>
          </cell>
          <cell r="G21" t="str">
            <v>محوطه سازی سوله کارگاهی منطقه ویژه اقتصادی بوشهر</v>
          </cell>
          <cell r="BK21">
            <v>3.5</v>
          </cell>
          <cell r="BL21">
            <v>0</v>
          </cell>
          <cell r="BM21">
            <v>0</v>
          </cell>
          <cell r="BN21">
            <v>0.7</v>
          </cell>
          <cell r="BO21">
            <v>0</v>
          </cell>
          <cell r="BP21">
            <v>0</v>
          </cell>
          <cell r="BQ21">
            <v>8</v>
          </cell>
          <cell r="BR21">
            <v>0</v>
          </cell>
          <cell r="BS21">
            <v>0</v>
          </cell>
          <cell r="BT21">
            <v>26.2</v>
          </cell>
          <cell r="BU21">
            <v>0</v>
          </cell>
          <cell r="BV21">
            <v>0</v>
          </cell>
          <cell r="BW21">
            <v>11.2</v>
          </cell>
          <cell r="BX21">
            <v>0</v>
          </cell>
          <cell r="BY21">
            <v>0</v>
          </cell>
          <cell r="BZ21">
            <v>7.1</v>
          </cell>
          <cell r="CA21">
            <v>0</v>
          </cell>
          <cell r="CB21">
            <v>0</v>
          </cell>
          <cell r="CC21">
            <v>6.8</v>
          </cell>
          <cell r="CD21">
            <v>0</v>
          </cell>
          <cell r="CE21">
            <v>0</v>
          </cell>
          <cell r="CF21">
            <v>4.7</v>
          </cell>
          <cell r="CG21">
            <v>0</v>
          </cell>
          <cell r="CH21">
            <v>0</v>
          </cell>
          <cell r="CI21">
            <v>1.4</v>
          </cell>
          <cell r="CJ21">
            <v>0</v>
          </cell>
          <cell r="CK21">
            <v>0</v>
          </cell>
          <cell r="CL21">
            <v>12</v>
          </cell>
          <cell r="CM21">
            <v>0</v>
          </cell>
          <cell r="CN21">
            <v>0</v>
          </cell>
          <cell r="CO21">
            <v>4.5999999999999996</v>
          </cell>
          <cell r="CP21">
            <v>0</v>
          </cell>
          <cell r="CQ21">
            <v>0</v>
          </cell>
          <cell r="CR21">
            <v>0.5</v>
          </cell>
          <cell r="CS21">
            <v>0</v>
          </cell>
          <cell r="CT21">
            <v>0</v>
          </cell>
          <cell r="CU21">
            <v>9.6999999999999993</v>
          </cell>
          <cell r="CV21">
            <v>0</v>
          </cell>
          <cell r="CW21">
            <v>0</v>
          </cell>
          <cell r="CX21">
            <v>1.5</v>
          </cell>
          <cell r="CY21">
            <v>0</v>
          </cell>
          <cell r="CZ21">
            <v>0</v>
          </cell>
          <cell r="DA21">
            <v>1.7</v>
          </cell>
          <cell r="DB21">
            <v>0</v>
          </cell>
          <cell r="DC21">
            <v>0</v>
          </cell>
          <cell r="DD21">
            <v>0.4</v>
          </cell>
          <cell r="DE21">
            <v>0</v>
          </cell>
          <cell r="DF21">
            <v>0</v>
          </cell>
        </row>
        <row r="22">
          <cell r="F22" t="str">
            <v>پارک علم و فناوری خلیج فارس بوشهر</v>
          </cell>
          <cell r="G22" t="str">
            <v>محوطه سازی ساختمان مرکز رشد علم و فناوری خلیج فارس</v>
          </cell>
          <cell r="BK22">
            <v>3.5</v>
          </cell>
          <cell r="BL22">
            <v>0</v>
          </cell>
          <cell r="BM22">
            <v>0</v>
          </cell>
          <cell r="BN22">
            <v>0.7</v>
          </cell>
          <cell r="BO22">
            <v>0</v>
          </cell>
          <cell r="BP22">
            <v>0</v>
          </cell>
          <cell r="BQ22">
            <v>8</v>
          </cell>
          <cell r="BR22">
            <v>0</v>
          </cell>
          <cell r="BS22">
            <v>0</v>
          </cell>
          <cell r="BT22">
            <v>26.2</v>
          </cell>
          <cell r="BU22">
            <v>0</v>
          </cell>
          <cell r="BV22">
            <v>0</v>
          </cell>
          <cell r="BW22">
            <v>11.2</v>
          </cell>
          <cell r="BX22">
            <v>0</v>
          </cell>
          <cell r="BY22">
            <v>0</v>
          </cell>
          <cell r="BZ22">
            <v>7.1</v>
          </cell>
          <cell r="CA22">
            <v>0</v>
          </cell>
          <cell r="CB22">
            <v>0</v>
          </cell>
          <cell r="CC22">
            <v>6.8</v>
          </cell>
          <cell r="CD22">
            <v>0</v>
          </cell>
          <cell r="CE22">
            <v>0</v>
          </cell>
          <cell r="CF22">
            <v>4.7</v>
          </cell>
          <cell r="CG22">
            <v>0</v>
          </cell>
          <cell r="CH22">
            <v>0</v>
          </cell>
          <cell r="CI22">
            <v>1.4</v>
          </cell>
          <cell r="CJ22">
            <v>0</v>
          </cell>
          <cell r="CK22">
            <v>0</v>
          </cell>
          <cell r="CL22">
            <v>12</v>
          </cell>
          <cell r="CM22">
            <v>0</v>
          </cell>
          <cell r="CN22">
            <v>0</v>
          </cell>
          <cell r="CO22">
            <v>4.5999999999999996</v>
          </cell>
          <cell r="CP22">
            <v>0</v>
          </cell>
          <cell r="CQ22">
            <v>0</v>
          </cell>
          <cell r="CR22">
            <v>0.5</v>
          </cell>
          <cell r="CS22">
            <v>0</v>
          </cell>
          <cell r="CT22">
            <v>0</v>
          </cell>
          <cell r="CU22">
            <v>9.6999999999999993</v>
          </cell>
          <cell r="CV22">
            <v>0</v>
          </cell>
          <cell r="CW22">
            <v>0</v>
          </cell>
          <cell r="CX22">
            <v>1.5</v>
          </cell>
          <cell r="CY22">
            <v>0</v>
          </cell>
          <cell r="CZ22">
            <v>0</v>
          </cell>
          <cell r="DA22">
            <v>1.7</v>
          </cell>
          <cell r="DB22">
            <v>0</v>
          </cell>
          <cell r="DC22">
            <v>0</v>
          </cell>
          <cell r="DD22">
            <v>0.4</v>
          </cell>
          <cell r="DE22">
            <v>0</v>
          </cell>
          <cell r="DF22">
            <v>0</v>
          </cell>
        </row>
        <row r="23">
          <cell r="F23" t="str">
            <v>دانشگاه قم</v>
          </cell>
          <cell r="G23" t="str">
            <v>فاز 3 مجتمع آموزشی امام خامنه ای خواهران - دانشکده ادبیات</v>
          </cell>
          <cell r="BK23">
            <v>3.5</v>
          </cell>
          <cell r="BL23">
            <v>100</v>
          </cell>
          <cell r="BM23">
            <v>0</v>
          </cell>
          <cell r="BN23">
            <v>0.7</v>
          </cell>
          <cell r="BO23">
            <v>100</v>
          </cell>
          <cell r="BP23">
            <v>0</v>
          </cell>
          <cell r="BQ23">
            <v>8</v>
          </cell>
          <cell r="BR23">
            <v>100</v>
          </cell>
          <cell r="BS23">
            <v>0</v>
          </cell>
          <cell r="BT23">
            <v>26.2</v>
          </cell>
          <cell r="BU23">
            <v>100</v>
          </cell>
          <cell r="BV23">
            <v>0</v>
          </cell>
          <cell r="BW23">
            <v>11.2</v>
          </cell>
          <cell r="BX23">
            <v>100</v>
          </cell>
          <cell r="BY23">
            <v>0</v>
          </cell>
          <cell r="BZ23">
            <v>7.1</v>
          </cell>
          <cell r="CA23">
            <v>100</v>
          </cell>
          <cell r="CB23">
            <v>0</v>
          </cell>
          <cell r="CC23">
            <v>6.8</v>
          </cell>
          <cell r="CD23">
            <v>0</v>
          </cell>
          <cell r="CE23">
            <v>100</v>
          </cell>
          <cell r="CF23">
            <v>4.7</v>
          </cell>
          <cell r="CG23">
            <v>0</v>
          </cell>
          <cell r="CH23">
            <v>100</v>
          </cell>
          <cell r="CI23">
            <v>1.4</v>
          </cell>
          <cell r="CJ23">
            <v>0</v>
          </cell>
          <cell r="CK23">
            <v>100</v>
          </cell>
          <cell r="CL23">
            <v>12</v>
          </cell>
          <cell r="CM23">
            <v>0</v>
          </cell>
          <cell r="CN23">
            <v>100</v>
          </cell>
          <cell r="CO23">
            <v>4.5999999999999996</v>
          </cell>
          <cell r="CP23">
            <v>50</v>
          </cell>
          <cell r="CQ23">
            <v>50</v>
          </cell>
          <cell r="CR23">
            <v>0.5</v>
          </cell>
          <cell r="CS23">
            <v>0</v>
          </cell>
          <cell r="CT23">
            <v>100</v>
          </cell>
          <cell r="CU23">
            <v>9.6999999999999993</v>
          </cell>
          <cell r="CV23">
            <v>0</v>
          </cell>
          <cell r="CW23">
            <v>100</v>
          </cell>
          <cell r="CX23">
            <v>1.5</v>
          </cell>
          <cell r="CY23">
            <v>0</v>
          </cell>
          <cell r="CZ23">
            <v>100</v>
          </cell>
          <cell r="DA23">
            <v>1.7</v>
          </cell>
          <cell r="DB23">
            <v>0</v>
          </cell>
          <cell r="DC23">
            <v>100</v>
          </cell>
          <cell r="DD23">
            <v>0.4</v>
          </cell>
          <cell r="DE23">
            <v>0</v>
          </cell>
          <cell r="DF23">
            <v>100</v>
          </cell>
        </row>
        <row r="24">
          <cell r="F24" t="str">
            <v>دانشگاه قم</v>
          </cell>
          <cell r="G24" t="str">
            <v>آزمایشگاه مرکزی دانشگاه قم</v>
          </cell>
          <cell r="BK24">
            <v>3.5</v>
          </cell>
          <cell r="BL24">
            <v>80</v>
          </cell>
          <cell r="BM24">
            <v>20</v>
          </cell>
          <cell r="BN24">
            <v>0.7</v>
          </cell>
          <cell r="BO24">
            <v>100</v>
          </cell>
          <cell r="BP24">
            <v>0</v>
          </cell>
          <cell r="BQ24">
            <v>8</v>
          </cell>
          <cell r="BR24">
            <v>100</v>
          </cell>
          <cell r="BS24">
            <v>0</v>
          </cell>
          <cell r="BT24">
            <v>26.2</v>
          </cell>
          <cell r="BU24">
            <v>100</v>
          </cell>
          <cell r="BV24">
            <v>0</v>
          </cell>
          <cell r="BW24">
            <v>11.2</v>
          </cell>
          <cell r="BX24">
            <v>100</v>
          </cell>
          <cell r="BY24">
            <v>0</v>
          </cell>
          <cell r="BZ24">
            <v>7.1</v>
          </cell>
          <cell r="CA24">
            <v>100</v>
          </cell>
          <cell r="CB24">
            <v>0</v>
          </cell>
          <cell r="CC24">
            <v>6.8</v>
          </cell>
          <cell r="CD24">
            <v>0</v>
          </cell>
          <cell r="CE24">
            <v>100</v>
          </cell>
          <cell r="CF24">
            <v>4.7</v>
          </cell>
          <cell r="CG24">
            <v>20</v>
          </cell>
          <cell r="CH24">
            <v>80</v>
          </cell>
          <cell r="CI24">
            <v>1.4</v>
          </cell>
          <cell r="CJ24">
            <v>0</v>
          </cell>
          <cell r="CK24">
            <v>100</v>
          </cell>
          <cell r="CL24">
            <v>12</v>
          </cell>
          <cell r="CM24">
            <v>0</v>
          </cell>
          <cell r="CN24">
            <v>100</v>
          </cell>
          <cell r="CO24">
            <v>4.5999999999999996</v>
          </cell>
          <cell r="CP24">
            <v>0</v>
          </cell>
          <cell r="CQ24">
            <v>100</v>
          </cell>
          <cell r="CR24">
            <v>0.5</v>
          </cell>
          <cell r="CS24">
            <v>0</v>
          </cell>
          <cell r="CT24">
            <v>100</v>
          </cell>
          <cell r="CU24">
            <v>9.6999999999999993</v>
          </cell>
          <cell r="CV24">
            <v>0</v>
          </cell>
          <cell r="CW24">
            <v>100</v>
          </cell>
          <cell r="CX24">
            <v>1.5</v>
          </cell>
          <cell r="CY24">
            <v>0</v>
          </cell>
          <cell r="CZ24">
            <v>100</v>
          </cell>
          <cell r="DA24">
            <v>1.7</v>
          </cell>
          <cell r="DB24">
            <v>0</v>
          </cell>
          <cell r="DC24">
            <v>100</v>
          </cell>
          <cell r="DD24">
            <v>0.4</v>
          </cell>
          <cell r="DE24">
            <v>0</v>
          </cell>
          <cell r="DF24">
            <v>100</v>
          </cell>
        </row>
        <row r="25">
          <cell r="F25" t="str">
            <v>دانشگاه تهران- دانشکده چوکا (فنی کاسپین)</v>
          </cell>
          <cell r="G25" t="str">
            <v>تکمیل ساختمان خوابگاه شماره 2 برادران</v>
          </cell>
          <cell r="BK25">
            <v>3.5</v>
          </cell>
          <cell r="BL25">
            <v>100</v>
          </cell>
          <cell r="BM25">
            <v>0</v>
          </cell>
          <cell r="BN25">
            <v>0.7</v>
          </cell>
          <cell r="BO25">
            <v>100</v>
          </cell>
          <cell r="BP25">
            <v>0</v>
          </cell>
          <cell r="BQ25">
            <v>8</v>
          </cell>
          <cell r="BR25">
            <v>100</v>
          </cell>
          <cell r="BS25">
            <v>0</v>
          </cell>
          <cell r="BT25">
            <v>26.2</v>
          </cell>
          <cell r="BU25">
            <v>70</v>
          </cell>
          <cell r="BV25">
            <v>20</v>
          </cell>
          <cell r="BW25">
            <v>11.2</v>
          </cell>
          <cell r="BX25">
            <v>50</v>
          </cell>
          <cell r="BY25">
            <v>25</v>
          </cell>
          <cell r="BZ25">
            <v>7.1</v>
          </cell>
          <cell r="CA25">
            <v>50</v>
          </cell>
          <cell r="CB25">
            <v>10</v>
          </cell>
          <cell r="CC25">
            <v>6.8</v>
          </cell>
          <cell r="CD25">
            <v>0</v>
          </cell>
          <cell r="CE25">
            <v>30</v>
          </cell>
          <cell r="CF25">
            <v>4.7</v>
          </cell>
          <cell r="CG25">
            <v>0</v>
          </cell>
          <cell r="CH25">
            <v>30</v>
          </cell>
          <cell r="CI25">
            <v>1.4</v>
          </cell>
          <cell r="CJ25">
            <v>0</v>
          </cell>
          <cell r="CK25">
            <v>10</v>
          </cell>
          <cell r="CL25">
            <v>12</v>
          </cell>
          <cell r="CM25">
            <v>0</v>
          </cell>
          <cell r="CN25">
            <v>40</v>
          </cell>
          <cell r="CO25">
            <v>4.5999999999999996</v>
          </cell>
          <cell r="CP25">
            <v>0</v>
          </cell>
          <cell r="CQ25">
            <v>0</v>
          </cell>
          <cell r="CR25">
            <v>0.5</v>
          </cell>
          <cell r="CS25">
            <v>0</v>
          </cell>
          <cell r="CT25">
            <v>0</v>
          </cell>
          <cell r="CU25">
            <v>9.6999999999999993</v>
          </cell>
          <cell r="CV25">
            <v>0</v>
          </cell>
          <cell r="CW25">
            <v>0</v>
          </cell>
          <cell r="CX25">
            <v>1.5</v>
          </cell>
          <cell r="CY25">
            <v>0</v>
          </cell>
          <cell r="CZ25">
            <v>0</v>
          </cell>
          <cell r="DA25">
            <v>1.7</v>
          </cell>
          <cell r="DB25">
            <v>0</v>
          </cell>
          <cell r="DC25">
            <v>0</v>
          </cell>
          <cell r="DD25">
            <v>0.4</v>
          </cell>
          <cell r="DE25">
            <v>0</v>
          </cell>
          <cell r="DF25">
            <v>0</v>
          </cell>
        </row>
        <row r="26">
          <cell r="F26" t="str">
            <v>شهید بهشتی</v>
          </cell>
          <cell r="G26" t="str">
            <v>احداث سوله نیرو گاه .شهید عباسپور.</v>
          </cell>
          <cell r="BK26">
            <v>3.5</v>
          </cell>
          <cell r="BL26">
            <v>100</v>
          </cell>
          <cell r="BM26">
            <v>0</v>
          </cell>
          <cell r="BN26">
            <v>0.7</v>
          </cell>
          <cell r="BO26">
            <v>100</v>
          </cell>
          <cell r="BP26">
            <v>0</v>
          </cell>
          <cell r="BQ26">
            <v>8</v>
          </cell>
          <cell r="BR26">
            <v>100</v>
          </cell>
          <cell r="BS26">
            <v>0</v>
          </cell>
          <cell r="BT26">
            <v>26.2</v>
          </cell>
          <cell r="BU26">
            <v>100</v>
          </cell>
          <cell r="BV26">
            <v>0</v>
          </cell>
          <cell r="BW26">
            <v>11.2</v>
          </cell>
          <cell r="BX26">
            <v>70</v>
          </cell>
          <cell r="BY26">
            <v>30</v>
          </cell>
          <cell r="BZ26">
            <v>7.1</v>
          </cell>
          <cell r="CA26">
            <v>50</v>
          </cell>
          <cell r="CB26">
            <v>50</v>
          </cell>
          <cell r="CC26">
            <v>6.8</v>
          </cell>
          <cell r="CD26">
            <v>10</v>
          </cell>
          <cell r="CE26">
            <v>90</v>
          </cell>
          <cell r="CF26">
            <v>4.7</v>
          </cell>
          <cell r="CG26">
            <v>5</v>
          </cell>
          <cell r="CH26">
            <v>95</v>
          </cell>
          <cell r="CI26">
            <v>1.4</v>
          </cell>
          <cell r="CJ26">
            <v>5</v>
          </cell>
          <cell r="CK26">
            <v>95</v>
          </cell>
          <cell r="CL26">
            <v>12</v>
          </cell>
          <cell r="CM26">
            <v>5</v>
          </cell>
          <cell r="CN26">
            <v>95</v>
          </cell>
          <cell r="CO26">
            <v>4.5999999999999996</v>
          </cell>
          <cell r="CP26">
            <v>0</v>
          </cell>
          <cell r="CQ26">
            <v>100</v>
          </cell>
          <cell r="CR26">
            <v>0.5</v>
          </cell>
          <cell r="CS26">
            <v>0</v>
          </cell>
          <cell r="CT26">
            <v>100</v>
          </cell>
          <cell r="CU26">
            <v>9.6999999999999993</v>
          </cell>
          <cell r="CV26">
            <v>5</v>
          </cell>
          <cell r="CW26">
            <v>95</v>
          </cell>
          <cell r="CX26">
            <v>1.5</v>
          </cell>
          <cell r="CY26">
            <v>5</v>
          </cell>
          <cell r="CZ26">
            <v>95</v>
          </cell>
          <cell r="DA26">
            <v>1.7</v>
          </cell>
          <cell r="DB26">
            <v>0</v>
          </cell>
          <cell r="DC26">
            <v>100</v>
          </cell>
          <cell r="DD26">
            <v>0.4</v>
          </cell>
          <cell r="DE26">
            <v>0</v>
          </cell>
          <cell r="DF26">
            <v>100</v>
          </cell>
        </row>
        <row r="27">
          <cell r="F27" t="str">
            <v>شهید بهشتی</v>
          </cell>
          <cell r="G27" t="str">
            <v>احداث ساختمان نو اوری</v>
          </cell>
          <cell r="BK27">
            <v>3.5</v>
          </cell>
          <cell r="BL27">
            <v>100</v>
          </cell>
          <cell r="BM27">
            <v>0</v>
          </cell>
          <cell r="BN27">
            <v>0.7</v>
          </cell>
          <cell r="BO27">
            <v>100</v>
          </cell>
          <cell r="BP27">
            <v>0</v>
          </cell>
          <cell r="BQ27">
            <v>8</v>
          </cell>
          <cell r="BR27">
            <v>100</v>
          </cell>
          <cell r="BS27">
            <v>0</v>
          </cell>
          <cell r="BT27">
            <v>26.2</v>
          </cell>
          <cell r="BU27">
            <v>100</v>
          </cell>
          <cell r="BV27">
            <v>0</v>
          </cell>
          <cell r="BW27">
            <v>11.2</v>
          </cell>
          <cell r="BX27">
            <v>100</v>
          </cell>
          <cell r="BY27">
            <v>0</v>
          </cell>
          <cell r="BZ27">
            <v>7.1</v>
          </cell>
          <cell r="CA27">
            <v>100</v>
          </cell>
          <cell r="CB27">
            <v>0</v>
          </cell>
          <cell r="CC27">
            <v>6.8</v>
          </cell>
          <cell r="CD27">
            <v>5</v>
          </cell>
          <cell r="CE27">
            <v>95</v>
          </cell>
          <cell r="CF27">
            <v>4.7</v>
          </cell>
          <cell r="CG27">
            <v>5</v>
          </cell>
          <cell r="CH27">
            <v>95</v>
          </cell>
          <cell r="CI27">
            <v>1.4</v>
          </cell>
          <cell r="CJ27">
            <v>10</v>
          </cell>
          <cell r="CK27">
            <v>90</v>
          </cell>
          <cell r="CL27">
            <v>12</v>
          </cell>
          <cell r="CM27">
            <v>10</v>
          </cell>
          <cell r="CN27">
            <v>90</v>
          </cell>
          <cell r="CO27">
            <v>4.5999999999999996</v>
          </cell>
          <cell r="CP27">
            <v>20</v>
          </cell>
          <cell r="CQ27">
            <v>80</v>
          </cell>
          <cell r="CR27">
            <v>0.5</v>
          </cell>
          <cell r="CS27">
            <v>0</v>
          </cell>
          <cell r="CT27">
            <v>100</v>
          </cell>
          <cell r="CU27">
            <v>9.6999999999999993</v>
          </cell>
          <cell r="CV27">
            <v>5</v>
          </cell>
          <cell r="CW27">
            <v>95</v>
          </cell>
          <cell r="CX27">
            <v>1.5</v>
          </cell>
          <cell r="CY27">
            <v>5</v>
          </cell>
          <cell r="CZ27">
            <v>95</v>
          </cell>
          <cell r="DA27">
            <v>1.7</v>
          </cell>
          <cell r="DB27">
            <v>0</v>
          </cell>
          <cell r="DC27">
            <v>100</v>
          </cell>
          <cell r="DD27">
            <v>0.4</v>
          </cell>
          <cell r="DE27">
            <v>0</v>
          </cell>
          <cell r="DF27">
            <v>100</v>
          </cell>
        </row>
        <row r="28">
          <cell r="F28" t="str">
            <v>شهید بهشتی</v>
          </cell>
          <cell r="G28" t="str">
            <v>تکمیل ساختمان کلاسهای درس شماره 2 شهید عباسپور</v>
          </cell>
          <cell r="BK28">
            <v>3.5</v>
          </cell>
          <cell r="BL28">
            <v>100</v>
          </cell>
          <cell r="BM28">
            <v>0</v>
          </cell>
          <cell r="BN28">
            <v>0.7</v>
          </cell>
          <cell r="BO28">
            <v>100</v>
          </cell>
          <cell r="BP28">
            <v>0</v>
          </cell>
          <cell r="BQ28">
            <v>8</v>
          </cell>
          <cell r="BR28">
            <v>100</v>
          </cell>
          <cell r="BS28">
            <v>0</v>
          </cell>
          <cell r="BT28">
            <v>26.2</v>
          </cell>
          <cell r="BU28">
            <v>100</v>
          </cell>
          <cell r="BV28">
            <v>0</v>
          </cell>
          <cell r="BW28">
            <v>11.2</v>
          </cell>
          <cell r="BX28">
            <v>100</v>
          </cell>
          <cell r="BY28">
            <v>0</v>
          </cell>
          <cell r="BZ28">
            <v>7.1</v>
          </cell>
          <cell r="CA28">
            <v>100</v>
          </cell>
          <cell r="CB28">
            <v>0</v>
          </cell>
          <cell r="CC28">
            <v>6.8</v>
          </cell>
          <cell r="CD28">
            <v>5</v>
          </cell>
          <cell r="CE28">
            <v>95</v>
          </cell>
          <cell r="CF28">
            <v>4.7</v>
          </cell>
          <cell r="CG28">
            <v>5</v>
          </cell>
          <cell r="CH28">
            <v>95</v>
          </cell>
          <cell r="CI28">
            <v>1.4</v>
          </cell>
          <cell r="CJ28">
            <v>5</v>
          </cell>
          <cell r="CK28">
            <v>95</v>
          </cell>
          <cell r="CL28">
            <v>12</v>
          </cell>
          <cell r="CM28">
            <v>5</v>
          </cell>
          <cell r="CN28">
            <v>95</v>
          </cell>
          <cell r="CO28">
            <v>4.5999999999999996</v>
          </cell>
          <cell r="CP28">
            <v>5</v>
          </cell>
          <cell r="CQ28">
            <v>95</v>
          </cell>
          <cell r="CR28">
            <v>0.5</v>
          </cell>
          <cell r="CS28">
            <v>0</v>
          </cell>
          <cell r="CT28">
            <v>100</v>
          </cell>
          <cell r="CU28">
            <v>9.6999999999999993</v>
          </cell>
          <cell r="CV28">
            <v>0</v>
          </cell>
          <cell r="CW28">
            <v>100</v>
          </cell>
          <cell r="CX28">
            <v>1.5</v>
          </cell>
          <cell r="CY28">
            <v>0</v>
          </cell>
          <cell r="CZ28">
            <v>100</v>
          </cell>
          <cell r="DA28">
            <v>1.7</v>
          </cell>
          <cell r="DB28">
            <v>0</v>
          </cell>
          <cell r="DC28">
            <v>100</v>
          </cell>
          <cell r="DD28">
            <v>0.4</v>
          </cell>
          <cell r="DE28">
            <v>0</v>
          </cell>
          <cell r="DF28">
            <v>100</v>
          </cell>
        </row>
        <row r="29">
          <cell r="F29" t="str">
            <v>شهید بهشتی</v>
          </cell>
          <cell r="G29" t="str">
            <v xml:space="preserve"> تکمیل ساختمان دانشکده تربیت بدنی</v>
          </cell>
          <cell r="BK29">
            <v>3.5</v>
          </cell>
          <cell r="BL29">
            <v>100</v>
          </cell>
          <cell r="BM29">
            <v>0</v>
          </cell>
          <cell r="BN29">
            <v>0.7</v>
          </cell>
          <cell r="BO29">
            <v>100</v>
          </cell>
          <cell r="BP29">
            <v>0</v>
          </cell>
          <cell r="BQ29">
            <v>8</v>
          </cell>
          <cell r="BR29">
            <v>100</v>
          </cell>
          <cell r="BS29">
            <v>0</v>
          </cell>
          <cell r="BT29">
            <v>26.2</v>
          </cell>
          <cell r="BU29">
            <v>100</v>
          </cell>
          <cell r="BV29">
            <v>0</v>
          </cell>
          <cell r="BW29">
            <v>11.2</v>
          </cell>
          <cell r="BX29">
            <v>100</v>
          </cell>
          <cell r="BY29">
            <v>0</v>
          </cell>
          <cell r="BZ29">
            <v>7.1</v>
          </cell>
          <cell r="CA29">
            <v>5</v>
          </cell>
          <cell r="CB29">
            <v>95</v>
          </cell>
          <cell r="CC29">
            <v>6.8</v>
          </cell>
          <cell r="CD29">
            <v>5</v>
          </cell>
          <cell r="CE29">
            <v>95</v>
          </cell>
          <cell r="CF29">
            <v>4.7</v>
          </cell>
          <cell r="CG29">
            <v>0</v>
          </cell>
          <cell r="CH29">
            <v>100</v>
          </cell>
          <cell r="CI29">
            <v>1.4</v>
          </cell>
          <cell r="CJ29">
            <v>0</v>
          </cell>
          <cell r="CK29">
            <v>100</v>
          </cell>
          <cell r="CL29">
            <v>12</v>
          </cell>
          <cell r="CM29">
            <v>0</v>
          </cell>
          <cell r="CN29">
            <v>100</v>
          </cell>
          <cell r="CO29">
            <v>4.5999999999999996</v>
          </cell>
          <cell r="CP29">
            <v>0</v>
          </cell>
          <cell r="CQ29">
            <v>100</v>
          </cell>
          <cell r="CR29">
            <v>0.5</v>
          </cell>
          <cell r="CS29">
            <v>0</v>
          </cell>
          <cell r="CT29">
            <v>100</v>
          </cell>
          <cell r="CU29">
            <v>9.6999999999999993</v>
          </cell>
          <cell r="CV29">
            <v>0</v>
          </cell>
          <cell r="CW29">
            <v>100</v>
          </cell>
          <cell r="CX29">
            <v>1.5</v>
          </cell>
          <cell r="CY29">
            <v>0</v>
          </cell>
          <cell r="CZ29">
            <v>100</v>
          </cell>
          <cell r="DA29">
            <v>1.7</v>
          </cell>
          <cell r="DB29">
            <v>0</v>
          </cell>
          <cell r="DC29">
            <v>100</v>
          </cell>
          <cell r="DD29">
            <v>0.4</v>
          </cell>
          <cell r="DE29">
            <v>0</v>
          </cell>
          <cell r="DF29">
            <v>100</v>
          </cell>
        </row>
        <row r="30">
          <cell r="F30" t="str">
            <v>دانشگاه بین المللی امام خمینی (ره)</v>
          </cell>
          <cell r="G30" t="str">
            <v>سالن همایش های علمی پژوهشی و خدمات رفاهی</v>
          </cell>
          <cell r="BK30">
            <v>3.5</v>
          </cell>
          <cell r="BL30">
            <v>100</v>
          </cell>
          <cell r="BM30">
            <v>0</v>
          </cell>
          <cell r="BN30">
            <v>0.7</v>
          </cell>
          <cell r="BO30">
            <v>0</v>
          </cell>
          <cell r="BP30">
            <v>100</v>
          </cell>
          <cell r="BQ30">
            <v>8</v>
          </cell>
          <cell r="BR30">
            <v>100</v>
          </cell>
          <cell r="BS30">
            <v>0</v>
          </cell>
          <cell r="BT30">
            <v>26.2</v>
          </cell>
          <cell r="BU30">
            <v>100</v>
          </cell>
          <cell r="BV30">
            <v>0</v>
          </cell>
          <cell r="BW30">
            <v>11.2</v>
          </cell>
          <cell r="BX30">
            <v>100</v>
          </cell>
          <cell r="BY30">
            <v>0</v>
          </cell>
          <cell r="BZ30">
            <v>7.1</v>
          </cell>
          <cell r="CA30">
            <v>100</v>
          </cell>
          <cell r="CB30">
            <v>0</v>
          </cell>
          <cell r="CC30">
            <v>6.8</v>
          </cell>
          <cell r="CD30">
            <v>60</v>
          </cell>
          <cell r="CE30">
            <v>40</v>
          </cell>
          <cell r="CF30">
            <v>4.7</v>
          </cell>
          <cell r="CG30">
            <v>0</v>
          </cell>
          <cell r="CH30">
            <v>100</v>
          </cell>
          <cell r="CI30">
            <v>1.4</v>
          </cell>
          <cell r="CJ30">
            <v>0</v>
          </cell>
          <cell r="CK30">
            <v>100</v>
          </cell>
          <cell r="CL30">
            <v>12</v>
          </cell>
          <cell r="CM30">
            <v>0</v>
          </cell>
          <cell r="CN30">
            <v>100</v>
          </cell>
          <cell r="CO30">
            <v>4.5999999999999996</v>
          </cell>
          <cell r="CP30">
            <v>0</v>
          </cell>
          <cell r="CQ30">
            <v>100</v>
          </cell>
          <cell r="CR30">
            <v>0.5</v>
          </cell>
          <cell r="CS30">
            <v>0</v>
          </cell>
          <cell r="CT30">
            <v>100</v>
          </cell>
          <cell r="CU30">
            <v>9.6999999999999993</v>
          </cell>
          <cell r="CV30">
            <v>0</v>
          </cell>
          <cell r="CW30">
            <v>100</v>
          </cell>
          <cell r="CX30">
            <v>1.5</v>
          </cell>
          <cell r="CY30">
            <v>0</v>
          </cell>
          <cell r="CZ30">
            <v>100</v>
          </cell>
          <cell r="DA30">
            <v>1.7</v>
          </cell>
          <cell r="DB30">
            <v>0</v>
          </cell>
          <cell r="DC30">
            <v>100</v>
          </cell>
          <cell r="DD30">
            <v>0.4</v>
          </cell>
          <cell r="DE30">
            <v>0</v>
          </cell>
          <cell r="DF30">
            <v>100</v>
          </cell>
        </row>
        <row r="31">
          <cell r="F31" t="str">
            <v>دانشگاه بین المللی امام خمینی (ره)</v>
          </cell>
          <cell r="G31" t="str">
            <v>پست برق سایت آموزشی دانشگاه</v>
          </cell>
          <cell r="BK31">
            <v>3.5</v>
          </cell>
          <cell r="BL31">
            <v>100</v>
          </cell>
          <cell r="BM31">
            <v>0</v>
          </cell>
          <cell r="BN31">
            <v>0.7</v>
          </cell>
          <cell r="BO31">
            <v>100</v>
          </cell>
          <cell r="BP31">
            <v>0</v>
          </cell>
          <cell r="BQ31">
            <v>8</v>
          </cell>
          <cell r="BR31">
            <v>100</v>
          </cell>
          <cell r="BS31">
            <v>0</v>
          </cell>
          <cell r="BT31">
            <v>26.2</v>
          </cell>
          <cell r="BU31">
            <v>100</v>
          </cell>
          <cell r="BV31">
            <v>0</v>
          </cell>
          <cell r="BW31">
            <v>11.2</v>
          </cell>
          <cell r="BX31">
            <v>100</v>
          </cell>
          <cell r="BY31">
            <v>0</v>
          </cell>
          <cell r="BZ31">
            <v>7.1</v>
          </cell>
          <cell r="CA31">
            <v>50</v>
          </cell>
          <cell r="CB31">
            <v>50</v>
          </cell>
          <cell r="CC31">
            <v>6.8</v>
          </cell>
          <cell r="CD31">
            <v>0</v>
          </cell>
          <cell r="CE31">
            <v>100</v>
          </cell>
          <cell r="CF31">
            <v>4.7</v>
          </cell>
          <cell r="CG31">
            <v>0</v>
          </cell>
          <cell r="CH31">
            <v>100</v>
          </cell>
          <cell r="CI31">
            <v>1.4</v>
          </cell>
          <cell r="CJ31">
            <v>0</v>
          </cell>
          <cell r="CK31">
            <v>100</v>
          </cell>
          <cell r="CL31">
            <v>12</v>
          </cell>
          <cell r="CM31">
            <v>0</v>
          </cell>
          <cell r="CN31">
            <v>100</v>
          </cell>
          <cell r="CO31">
            <v>4.5999999999999996</v>
          </cell>
          <cell r="CP31">
            <v>0</v>
          </cell>
          <cell r="CQ31">
            <v>100</v>
          </cell>
          <cell r="CR31">
            <v>0.5</v>
          </cell>
          <cell r="CS31">
            <v>0</v>
          </cell>
          <cell r="CT31">
            <v>100</v>
          </cell>
          <cell r="CU31">
            <v>9.6999999999999993</v>
          </cell>
          <cell r="CV31">
            <v>0</v>
          </cell>
          <cell r="CW31">
            <v>100</v>
          </cell>
          <cell r="CX31">
            <v>1.5</v>
          </cell>
          <cell r="CY31">
            <v>0</v>
          </cell>
          <cell r="CZ31">
            <v>100</v>
          </cell>
          <cell r="DA31">
            <v>1.7</v>
          </cell>
          <cell r="DB31">
            <v>0</v>
          </cell>
          <cell r="DC31">
            <v>100</v>
          </cell>
          <cell r="DD31">
            <v>0.4</v>
          </cell>
          <cell r="DE31">
            <v>0</v>
          </cell>
          <cell r="DF31">
            <v>100</v>
          </cell>
        </row>
        <row r="32">
          <cell r="F32" t="str">
            <v>دانشگاه بین المللی امام خمینی (ره)</v>
          </cell>
          <cell r="G32" t="str">
            <v>ساختمان کارگاهی مرکز رشد</v>
          </cell>
          <cell r="BK32">
            <v>3.5</v>
          </cell>
          <cell r="BL32">
            <v>100</v>
          </cell>
          <cell r="BM32">
            <v>0</v>
          </cell>
          <cell r="BN32">
            <v>0.7</v>
          </cell>
          <cell r="BO32">
            <v>100</v>
          </cell>
          <cell r="BP32">
            <v>0</v>
          </cell>
          <cell r="BQ32">
            <v>8</v>
          </cell>
          <cell r="BR32">
            <v>100</v>
          </cell>
          <cell r="BS32">
            <v>0</v>
          </cell>
          <cell r="BT32">
            <v>26.2</v>
          </cell>
          <cell r="BU32">
            <v>100</v>
          </cell>
          <cell r="BV32">
            <v>0</v>
          </cell>
          <cell r="BW32">
            <v>11.2</v>
          </cell>
          <cell r="BX32">
            <v>100</v>
          </cell>
          <cell r="BY32">
            <v>0</v>
          </cell>
          <cell r="BZ32">
            <v>7.1</v>
          </cell>
          <cell r="CA32">
            <v>100</v>
          </cell>
          <cell r="CB32">
            <v>0</v>
          </cell>
          <cell r="CC32">
            <v>6.8</v>
          </cell>
          <cell r="CD32">
            <v>100</v>
          </cell>
          <cell r="CE32">
            <v>0</v>
          </cell>
          <cell r="CF32">
            <v>4.7</v>
          </cell>
          <cell r="CG32">
            <v>100</v>
          </cell>
          <cell r="CH32">
            <v>0</v>
          </cell>
          <cell r="CI32">
            <v>1.4</v>
          </cell>
          <cell r="CJ32">
            <v>100</v>
          </cell>
          <cell r="CK32">
            <v>0</v>
          </cell>
          <cell r="CL32">
            <v>12</v>
          </cell>
          <cell r="CM32">
            <v>100</v>
          </cell>
          <cell r="CN32">
            <v>0</v>
          </cell>
          <cell r="CO32">
            <v>4.5999999999999996</v>
          </cell>
          <cell r="CP32">
            <v>50</v>
          </cell>
          <cell r="CQ32">
            <v>50</v>
          </cell>
          <cell r="CR32">
            <v>0.5</v>
          </cell>
          <cell r="CS32">
            <v>50</v>
          </cell>
          <cell r="CT32">
            <v>50</v>
          </cell>
          <cell r="CU32">
            <v>9.6999999999999993</v>
          </cell>
          <cell r="CV32">
            <v>100</v>
          </cell>
          <cell r="CW32">
            <v>0</v>
          </cell>
          <cell r="CX32">
            <v>1.5</v>
          </cell>
          <cell r="CY32">
            <v>0</v>
          </cell>
          <cell r="CZ32">
            <v>100</v>
          </cell>
          <cell r="DA32">
            <v>1.7</v>
          </cell>
          <cell r="DB32">
            <v>0</v>
          </cell>
          <cell r="DC32">
            <v>100</v>
          </cell>
          <cell r="DD32">
            <v>0.4</v>
          </cell>
          <cell r="DE32">
            <v>0</v>
          </cell>
          <cell r="DF32">
            <v>100</v>
          </cell>
        </row>
        <row r="33">
          <cell r="F33" t="str">
            <v>دانشگاه بین المللی امام خمینی (ره)</v>
          </cell>
          <cell r="G33" t="str">
            <v>گسترش کتابخانه مرکزی</v>
          </cell>
          <cell r="BK33">
            <v>3.5</v>
          </cell>
          <cell r="BL33">
            <v>100</v>
          </cell>
          <cell r="BM33">
            <v>0</v>
          </cell>
          <cell r="BN33">
            <v>0.7</v>
          </cell>
          <cell r="BO33">
            <v>100</v>
          </cell>
          <cell r="BP33">
            <v>0</v>
          </cell>
          <cell r="BQ33">
            <v>8</v>
          </cell>
          <cell r="BR33">
            <v>100</v>
          </cell>
          <cell r="BS33">
            <v>0</v>
          </cell>
          <cell r="BT33">
            <v>26.2</v>
          </cell>
          <cell r="BU33">
            <v>100</v>
          </cell>
          <cell r="BV33">
            <v>0</v>
          </cell>
          <cell r="BW33">
            <v>11.2</v>
          </cell>
          <cell r="BX33">
            <v>100</v>
          </cell>
          <cell r="BY33">
            <v>0</v>
          </cell>
          <cell r="BZ33">
            <v>7.1</v>
          </cell>
          <cell r="CA33">
            <v>100</v>
          </cell>
          <cell r="CB33">
            <v>0</v>
          </cell>
          <cell r="CC33">
            <v>6.8</v>
          </cell>
          <cell r="CD33">
            <v>100</v>
          </cell>
          <cell r="CE33">
            <v>0</v>
          </cell>
          <cell r="CF33">
            <v>4.7</v>
          </cell>
          <cell r="CG33">
            <v>100</v>
          </cell>
          <cell r="CH33">
            <v>0</v>
          </cell>
          <cell r="CI33">
            <v>1.4</v>
          </cell>
          <cell r="CJ33">
            <v>100</v>
          </cell>
          <cell r="CK33">
            <v>0</v>
          </cell>
          <cell r="CL33">
            <v>12</v>
          </cell>
          <cell r="CM33">
            <v>100</v>
          </cell>
          <cell r="CN33">
            <v>0</v>
          </cell>
          <cell r="CO33">
            <v>4.5999999999999996</v>
          </cell>
          <cell r="CP33">
            <v>100</v>
          </cell>
          <cell r="CQ33">
            <v>0</v>
          </cell>
          <cell r="CR33">
            <v>0.5</v>
          </cell>
          <cell r="CS33">
            <v>100</v>
          </cell>
          <cell r="CT33">
            <v>0</v>
          </cell>
          <cell r="CU33">
            <v>9.6999999999999993</v>
          </cell>
          <cell r="CV33">
            <v>100</v>
          </cell>
          <cell r="CW33">
            <v>0</v>
          </cell>
          <cell r="CX33">
            <v>1.5</v>
          </cell>
          <cell r="CY33">
            <v>100</v>
          </cell>
          <cell r="CZ33">
            <v>0</v>
          </cell>
          <cell r="DA33">
            <v>1.7</v>
          </cell>
          <cell r="DB33">
            <v>100</v>
          </cell>
          <cell r="DC33">
            <v>0</v>
          </cell>
          <cell r="DD33">
            <v>0.4</v>
          </cell>
          <cell r="DE33">
            <v>100</v>
          </cell>
          <cell r="DF33">
            <v>0</v>
          </cell>
        </row>
        <row r="34">
          <cell r="F34" t="str">
            <v>دانشگاه بین المللی امام خمینی (ره)</v>
          </cell>
          <cell r="G34" t="str">
            <v>سلف اساتید</v>
          </cell>
          <cell r="BK34">
            <v>3.5</v>
          </cell>
          <cell r="BL34">
            <v>0</v>
          </cell>
          <cell r="BM34">
            <v>0</v>
          </cell>
          <cell r="BN34">
            <v>0.7</v>
          </cell>
          <cell r="BO34">
            <v>100</v>
          </cell>
          <cell r="BP34">
            <v>0</v>
          </cell>
          <cell r="BQ34">
            <v>8</v>
          </cell>
          <cell r="BR34">
            <v>100</v>
          </cell>
          <cell r="BS34">
            <v>0</v>
          </cell>
          <cell r="BT34">
            <v>26.2</v>
          </cell>
          <cell r="BU34">
            <v>100</v>
          </cell>
          <cell r="BV34">
            <v>0</v>
          </cell>
          <cell r="BW34">
            <v>11.2</v>
          </cell>
          <cell r="BX34">
            <v>100</v>
          </cell>
          <cell r="BY34">
            <v>0</v>
          </cell>
          <cell r="BZ34">
            <v>7.1</v>
          </cell>
          <cell r="CA34">
            <v>100</v>
          </cell>
          <cell r="CB34">
            <v>0</v>
          </cell>
          <cell r="CC34">
            <v>6.8</v>
          </cell>
          <cell r="CD34">
            <v>100</v>
          </cell>
          <cell r="CE34">
            <v>0</v>
          </cell>
          <cell r="CF34">
            <v>4.7</v>
          </cell>
          <cell r="CG34">
            <v>100</v>
          </cell>
          <cell r="CH34">
            <v>0</v>
          </cell>
          <cell r="CI34">
            <v>1.4</v>
          </cell>
          <cell r="CJ34">
            <v>100</v>
          </cell>
          <cell r="CK34">
            <v>0</v>
          </cell>
          <cell r="CL34">
            <v>12</v>
          </cell>
          <cell r="CM34">
            <v>100</v>
          </cell>
          <cell r="CN34">
            <v>0</v>
          </cell>
          <cell r="CO34">
            <v>4.5999999999999996</v>
          </cell>
          <cell r="CP34">
            <v>100</v>
          </cell>
          <cell r="CQ34">
            <v>0</v>
          </cell>
          <cell r="CR34">
            <v>0.5</v>
          </cell>
          <cell r="CS34">
            <v>100</v>
          </cell>
          <cell r="CT34">
            <v>0</v>
          </cell>
          <cell r="CU34">
            <v>9.6999999999999993</v>
          </cell>
          <cell r="CV34">
            <v>0</v>
          </cell>
          <cell r="CW34">
            <v>100</v>
          </cell>
          <cell r="CX34">
            <v>1.5</v>
          </cell>
          <cell r="CY34">
            <v>100</v>
          </cell>
          <cell r="CZ34">
            <v>0</v>
          </cell>
          <cell r="DA34">
            <v>1.7</v>
          </cell>
          <cell r="DB34">
            <v>100</v>
          </cell>
          <cell r="DC34">
            <v>0</v>
          </cell>
          <cell r="DD34">
            <v>0.4</v>
          </cell>
          <cell r="DE34">
            <v>100</v>
          </cell>
          <cell r="DF34">
            <v>0</v>
          </cell>
        </row>
        <row r="35">
          <cell r="F35" t="str">
            <v>مرکز آموزش عالی فنی و مهندسی بوئین زهرا</v>
          </cell>
          <cell r="G35" t="str">
            <v>ساختمان آموزشی</v>
          </cell>
          <cell r="BK35">
            <v>3.5</v>
          </cell>
          <cell r="BL35">
            <v>100</v>
          </cell>
          <cell r="BM35">
            <v>0</v>
          </cell>
          <cell r="BN35">
            <v>0.7</v>
          </cell>
          <cell r="BO35">
            <v>100</v>
          </cell>
          <cell r="BP35">
            <v>0</v>
          </cell>
          <cell r="BQ35">
            <v>8</v>
          </cell>
          <cell r="BR35">
            <v>100</v>
          </cell>
          <cell r="BS35">
            <v>0</v>
          </cell>
          <cell r="BT35">
            <v>26.2</v>
          </cell>
          <cell r="BU35">
            <v>100</v>
          </cell>
          <cell r="BV35">
            <v>0</v>
          </cell>
          <cell r="BW35">
            <v>11.2</v>
          </cell>
          <cell r="BX35">
            <v>100</v>
          </cell>
          <cell r="BY35">
            <v>0</v>
          </cell>
          <cell r="BZ35">
            <v>7.1</v>
          </cell>
          <cell r="CA35">
            <v>28</v>
          </cell>
          <cell r="CB35">
            <v>72</v>
          </cell>
          <cell r="CC35">
            <v>6.8</v>
          </cell>
          <cell r="CD35">
            <v>0</v>
          </cell>
          <cell r="CE35">
            <v>100</v>
          </cell>
          <cell r="CF35">
            <v>4.7</v>
          </cell>
          <cell r="CG35">
            <v>0</v>
          </cell>
          <cell r="CH35">
            <v>100</v>
          </cell>
          <cell r="CI35">
            <v>1.4</v>
          </cell>
          <cell r="CJ35">
            <v>0</v>
          </cell>
          <cell r="CK35">
            <v>100</v>
          </cell>
          <cell r="CL35">
            <v>12</v>
          </cell>
          <cell r="CM35">
            <v>0</v>
          </cell>
          <cell r="CN35">
            <v>100</v>
          </cell>
          <cell r="CO35">
            <v>4.5999999999999996</v>
          </cell>
          <cell r="CP35">
            <v>0</v>
          </cell>
          <cell r="CQ35">
            <v>100</v>
          </cell>
          <cell r="CR35">
            <v>0.5</v>
          </cell>
          <cell r="CS35">
            <v>0</v>
          </cell>
          <cell r="CT35">
            <v>100</v>
          </cell>
          <cell r="CU35">
            <v>9.6999999999999993</v>
          </cell>
          <cell r="CV35">
            <v>0</v>
          </cell>
          <cell r="CW35">
            <v>100</v>
          </cell>
          <cell r="CX35">
            <v>1.5</v>
          </cell>
          <cell r="CY35">
            <v>0</v>
          </cell>
          <cell r="CZ35">
            <v>100</v>
          </cell>
          <cell r="DA35">
            <v>1.7</v>
          </cell>
          <cell r="DB35">
            <v>0</v>
          </cell>
          <cell r="DC35">
            <v>100</v>
          </cell>
          <cell r="DD35">
            <v>0.4</v>
          </cell>
          <cell r="DE35">
            <v>0</v>
          </cell>
          <cell r="DF35">
            <v>100</v>
          </cell>
        </row>
        <row r="36">
          <cell r="F36" t="str">
            <v>مرکز آموزش عالی فنی و مهندسی بوئین زهرا</v>
          </cell>
          <cell r="G36" t="str">
            <v>مجموعه کارگاهی آزمایشگاهی شهید بیک محمدلو</v>
          </cell>
          <cell r="BK36">
            <v>3.5</v>
          </cell>
          <cell r="BL36">
            <v>100</v>
          </cell>
          <cell r="BM36">
            <v>0</v>
          </cell>
          <cell r="BN36">
            <v>0.7</v>
          </cell>
          <cell r="BO36">
            <v>100</v>
          </cell>
          <cell r="BP36">
            <v>0</v>
          </cell>
          <cell r="BQ36">
            <v>8</v>
          </cell>
          <cell r="BR36">
            <v>100</v>
          </cell>
          <cell r="BS36">
            <v>0</v>
          </cell>
          <cell r="BT36">
            <v>26.2</v>
          </cell>
          <cell r="BU36">
            <v>100</v>
          </cell>
          <cell r="BV36">
            <v>0</v>
          </cell>
          <cell r="BW36">
            <v>11.2</v>
          </cell>
          <cell r="BX36">
            <v>100</v>
          </cell>
          <cell r="BY36">
            <v>0</v>
          </cell>
          <cell r="BZ36">
            <v>7.1</v>
          </cell>
          <cell r="CA36">
            <v>100</v>
          </cell>
          <cell r="CB36">
            <v>0</v>
          </cell>
          <cell r="CC36">
            <v>6.8</v>
          </cell>
          <cell r="CD36">
            <v>100</v>
          </cell>
          <cell r="CE36">
            <v>0</v>
          </cell>
          <cell r="CF36">
            <v>4.7</v>
          </cell>
          <cell r="CG36">
            <v>100</v>
          </cell>
          <cell r="CH36">
            <v>0</v>
          </cell>
          <cell r="CI36">
            <v>1.4</v>
          </cell>
          <cell r="CJ36">
            <v>100</v>
          </cell>
          <cell r="CK36">
            <v>0</v>
          </cell>
          <cell r="CL36">
            <v>12</v>
          </cell>
          <cell r="CM36">
            <v>100</v>
          </cell>
          <cell r="CN36">
            <v>0</v>
          </cell>
          <cell r="CO36">
            <v>4.5999999999999996</v>
          </cell>
          <cell r="CP36">
            <v>100</v>
          </cell>
          <cell r="CQ36">
            <v>0</v>
          </cell>
          <cell r="CR36">
            <v>0.5</v>
          </cell>
          <cell r="CS36">
            <v>100</v>
          </cell>
          <cell r="CT36">
            <v>0</v>
          </cell>
          <cell r="CU36">
            <v>9.6999999999999993</v>
          </cell>
          <cell r="CV36">
            <v>0</v>
          </cell>
          <cell r="CW36">
            <v>100</v>
          </cell>
          <cell r="CX36">
            <v>1.5</v>
          </cell>
          <cell r="CY36">
            <v>0</v>
          </cell>
          <cell r="CZ36">
            <v>100</v>
          </cell>
          <cell r="DA36">
            <v>1.7</v>
          </cell>
          <cell r="DB36">
            <v>0</v>
          </cell>
          <cell r="DC36">
            <v>100</v>
          </cell>
          <cell r="DD36">
            <v>0.4</v>
          </cell>
          <cell r="DE36">
            <v>0</v>
          </cell>
          <cell r="DF36">
            <v>100</v>
          </cell>
        </row>
        <row r="37">
          <cell r="F37" t="str">
            <v>مرکز آموزش عالی فنی و مهندسی بوئین زهرا</v>
          </cell>
          <cell r="G37" t="str">
            <v>ساختمان علیمحمدی غربی</v>
          </cell>
          <cell r="BK37">
            <v>3.5</v>
          </cell>
          <cell r="BL37">
            <v>100</v>
          </cell>
          <cell r="BM37">
            <v>0</v>
          </cell>
          <cell r="BN37">
            <v>0.7</v>
          </cell>
          <cell r="BO37">
            <v>100</v>
          </cell>
          <cell r="BP37">
            <v>0</v>
          </cell>
          <cell r="BQ37">
            <v>8</v>
          </cell>
          <cell r="BR37">
            <v>100</v>
          </cell>
          <cell r="BS37">
            <v>0</v>
          </cell>
          <cell r="BT37">
            <v>26.2</v>
          </cell>
          <cell r="BU37">
            <v>100</v>
          </cell>
          <cell r="BV37">
            <v>0</v>
          </cell>
          <cell r="BW37">
            <v>11.2</v>
          </cell>
          <cell r="BX37">
            <v>100</v>
          </cell>
          <cell r="BY37">
            <v>0</v>
          </cell>
          <cell r="BZ37">
            <v>7.1</v>
          </cell>
          <cell r="CA37">
            <v>100</v>
          </cell>
          <cell r="CB37">
            <v>0</v>
          </cell>
          <cell r="CC37">
            <v>6.8</v>
          </cell>
          <cell r="CD37">
            <v>100</v>
          </cell>
          <cell r="CE37">
            <v>0</v>
          </cell>
          <cell r="CF37">
            <v>4.7</v>
          </cell>
          <cell r="CG37">
            <v>0</v>
          </cell>
          <cell r="CH37">
            <v>100</v>
          </cell>
          <cell r="CI37">
            <v>1.4</v>
          </cell>
          <cell r="CJ37">
            <v>0</v>
          </cell>
          <cell r="CK37">
            <v>100</v>
          </cell>
          <cell r="CL37">
            <v>12</v>
          </cell>
          <cell r="CM37">
            <v>50</v>
          </cell>
          <cell r="CN37">
            <v>50</v>
          </cell>
          <cell r="CO37">
            <v>4.5999999999999996</v>
          </cell>
          <cell r="CP37">
            <v>100</v>
          </cell>
          <cell r="CQ37">
            <v>0</v>
          </cell>
          <cell r="CR37">
            <v>0.5</v>
          </cell>
          <cell r="CS37">
            <v>100</v>
          </cell>
          <cell r="CT37">
            <v>0</v>
          </cell>
          <cell r="CU37">
            <v>9.6999999999999993</v>
          </cell>
          <cell r="CV37">
            <v>0</v>
          </cell>
          <cell r="CW37">
            <v>100</v>
          </cell>
          <cell r="CX37">
            <v>1.5</v>
          </cell>
          <cell r="CY37">
            <v>0</v>
          </cell>
          <cell r="CZ37">
            <v>100</v>
          </cell>
          <cell r="DA37">
            <v>1.7</v>
          </cell>
          <cell r="DB37">
            <v>0</v>
          </cell>
          <cell r="DC37">
            <v>100</v>
          </cell>
          <cell r="DD37">
            <v>0.4</v>
          </cell>
          <cell r="DE37">
            <v>0</v>
          </cell>
          <cell r="DF37">
            <v>100</v>
          </cell>
        </row>
        <row r="38">
          <cell r="F38" t="str">
            <v>دانشگاه بوعلی سینا</v>
          </cell>
          <cell r="G38" t="str">
            <v>تکمیل آزمایشگاه دانشکده پیرادامپزشکی</v>
          </cell>
          <cell r="BK38">
            <v>3.5</v>
          </cell>
          <cell r="BL38">
            <v>57</v>
          </cell>
          <cell r="BM38">
            <v>43</v>
          </cell>
          <cell r="BN38">
            <v>0.7</v>
          </cell>
          <cell r="BO38">
            <v>100</v>
          </cell>
          <cell r="BP38">
            <v>0</v>
          </cell>
          <cell r="BQ38">
            <v>8</v>
          </cell>
          <cell r="BR38">
            <v>100</v>
          </cell>
          <cell r="BS38">
            <v>0</v>
          </cell>
          <cell r="BT38">
            <v>26.2</v>
          </cell>
          <cell r="BU38">
            <v>100</v>
          </cell>
          <cell r="BV38">
            <v>0</v>
          </cell>
          <cell r="BW38">
            <v>11.2</v>
          </cell>
          <cell r="BX38">
            <v>100</v>
          </cell>
          <cell r="BY38">
            <v>0</v>
          </cell>
          <cell r="BZ38">
            <v>7.1</v>
          </cell>
          <cell r="CA38">
            <v>99</v>
          </cell>
          <cell r="CB38">
            <v>1</v>
          </cell>
          <cell r="CC38">
            <v>6.8</v>
          </cell>
          <cell r="CD38">
            <v>46</v>
          </cell>
          <cell r="CE38">
            <v>54</v>
          </cell>
          <cell r="CF38">
            <v>4.7</v>
          </cell>
          <cell r="CG38">
            <v>11</v>
          </cell>
          <cell r="CH38">
            <v>89</v>
          </cell>
          <cell r="CI38">
            <v>1.4</v>
          </cell>
          <cell r="CJ38">
            <v>0</v>
          </cell>
          <cell r="CK38">
            <v>100</v>
          </cell>
          <cell r="CL38">
            <v>12</v>
          </cell>
          <cell r="CM38">
            <v>67</v>
          </cell>
          <cell r="CN38">
            <v>33</v>
          </cell>
          <cell r="CO38">
            <v>4.5999999999999996</v>
          </cell>
          <cell r="CP38">
            <v>0</v>
          </cell>
          <cell r="CQ38">
            <v>100</v>
          </cell>
          <cell r="CR38">
            <v>0.5</v>
          </cell>
          <cell r="CS38">
            <v>60</v>
          </cell>
          <cell r="CT38">
            <v>40</v>
          </cell>
          <cell r="CU38">
            <v>9.6999999999999993</v>
          </cell>
          <cell r="CV38">
            <v>0</v>
          </cell>
          <cell r="CW38">
            <v>100</v>
          </cell>
          <cell r="CX38">
            <v>1.5</v>
          </cell>
          <cell r="CY38">
            <v>0</v>
          </cell>
          <cell r="CZ38">
            <v>100</v>
          </cell>
          <cell r="DA38">
            <v>1.7</v>
          </cell>
          <cell r="DB38">
            <v>0</v>
          </cell>
          <cell r="DC38">
            <v>100</v>
          </cell>
          <cell r="DD38">
            <v>0.4</v>
          </cell>
          <cell r="DE38">
            <v>0</v>
          </cell>
          <cell r="DF38">
            <v>100</v>
          </cell>
        </row>
        <row r="39">
          <cell r="F39" t="str">
            <v>دانشگاه شیراز</v>
          </cell>
          <cell r="G39" t="str">
            <v>احداث دانشکده برق و کامپیوتر</v>
          </cell>
          <cell r="BK39">
            <v>3.5</v>
          </cell>
          <cell r="BL39">
            <v>57.14</v>
          </cell>
          <cell r="BM39">
            <v>42.85</v>
          </cell>
          <cell r="BN39">
            <v>0.7</v>
          </cell>
          <cell r="BO39">
            <v>100</v>
          </cell>
          <cell r="BP39">
            <v>0</v>
          </cell>
          <cell r="BQ39">
            <v>6</v>
          </cell>
          <cell r="BR39">
            <v>100</v>
          </cell>
          <cell r="BS39">
            <v>0</v>
          </cell>
          <cell r="BT39">
            <v>21</v>
          </cell>
          <cell r="BU39">
            <v>100</v>
          </cell>
          <cell r="BV39">
            <v>0</v>
          </cell>
          <cell r="BW39">
            <v>9</v>
          </cell>
          <cell r="BX39">
            <v>100</v>
          </cell>
          <cell r="BY39">
            <v>0</v>
          </cell>
          <cell r="BZ39">
            <v>8</v>
          </cell>
          <cell r="CA39">
            <v>75</v>
          </cell>
          <cell r="CB39">
            <v>25</v>
          </cell>
          <cell r="CC39">
            <v>7</v>
          </cell>
          <cell r="CD39">
            <v>0</v>
          </cell>
          <cell r="CE39">
            <v>100</v>
          </cell>
          <cell r="CF39">
            <v>3</v>
          </cell>
          <cell r="CG39">
            <v>0</v>
          </cell>
          <cell r="CH39">
            <v>33.340000000000003</v>
          </cell>
          <cell r="CI39">
            <v>1.3</v>
          </cell>
          <cell r="CJ39">
            <v>0</v>
          </cell>
          <cell r="CK39">
            <v>0</v>
          </cell>
          <cell r="CL39">
            <v>11</v>
          </cell>
          <cell r="CM39">
            <v>0</v>
          </cell>
          <cell r="CN39">
            <v>0</v>
          </cell>
          <cell r="CO39">
            <v>6</v>
          </cell>
          <cell r="CP39">
            <v>0</v>
          </cell>
          <cell r="CQ39">
            <v>0</v>
          </cell>
          <cell r="CR39">
            <v>1.5</v>
          </cell>
          <cell r="CS39">
            <v>0</v>
          </cell>
          <cell r="CT39">
            <v>0</v>
          </cell>
          <cell r="CU39">
            <v>11</v>
          </cell>
          <cell r="CV39">
            <v>0</v>
          </cell>
          <cell r="CW39">
            <v>0</v>
          </cell>
          <cell r="CX39">
            <v>9</v>
          </cell>
          <cell r="CY39">
            <v>0</v>
          </cell>
          <cell r="CZ39">
            <v>0</v>
          </cell>
          <cell r="DA39">
            <v>1.5</v>
          </cell>
          <cell r="DB39">
            <v>0</v>
          </cell>
          <cell r="DC39">
            <v>0</v>
          </cell>
          <cell r="DD39">
            <v>0.5</v>
          </cell>
          <cell r="DE39">
            <v>0</v>
          </cell>
          <cell r="DF39">
            <v>0</v>
          </cell>
        </row>
        <row r="40">
          <cell r="F40" t="str">
            <v>دانشگاه شیراز</v>
          </cell>
          <cell r="G40" t="str">
            <v>احداث و تجهیز پژوهشکده نفت و پتروشیمی</v>
          </cell>
          <cell r="BK40">
            <v>3.5</v>
          </cell>
          <cell r="BL40">
            <v>57</v>
          </cell>
          <cell r="BM40">
            <v>43</v>
          </cell>
          <cell r="BN40">
            <v>0.7</v>
          </cell>
          <cell r="BO40">
            <v>100</v>
          </cell>
          <cell r="BP40">
            <v>0</v>
          </cell>
          <cell r="BQ40">
            <v>6</v>
          </cell>
          <cell r="BR40">
            <v>100</v>
          </cell>
          <cell r="BS40">
            <v>0</v>
          </cell>
          <cell r="BT40">
            <v>15</v>
          </cell>
          <cell r="BU40">
            <v>100</v>
          </cell>
          <cell r="BV40">
            <v>0</v>
          </cell>
          <cell r="BW40">
            <v>6.8</v>
          </cell>
          <cell r="BX40">
            <v>100</v>
          </cell>
          <cell r="BY40">
            <v>0</v>
          </cell>
          <cell r="BZ40">
            <v>7</v>
          </cell>
          <cell r="CA40">
            <v>100</v>
          </cell>
          <cell r="CB40">
            <v>2</v>
          </cell>
          <cell r="CC40">
            <v>8.5</v>
          </cell>
          <cell r="CD40">
            <v>0</v>
          </cell>
          <cell r="CE40">
            <v>100</v>
          </cell>
          <cell r="CF40">
            <v>4</v>
          </cell>
          <cell r="CG40">
            <v>0</v>
          </cell>
          <cell r="CH40">
            <v>100</v>
          </cell>
          <cell r="CI40">
            <v>2</v>
          </cell>
          <cell r="CJ40">
            <v>0</v>
          </cell>
          <cell r="CK40">
            <v>100</v>
          </cell>
          <cell r="CL40">
            <v>14</v>
          </cell>
          <cell r="CM40">
            <v>0</v>
          </cell>
          <cell r="CN40">
            <v>100</v>
          </cell>
          <cell r="CO40">
            <v>7</v>
          </cell>
          <cell r="CP40">
            <v>0</v>
          </cell>
          <cell r="CQ40">
            <v>100</v>
          </cell>
          <cell r="CR40">
            <v>1</v>
          </cell>
          <cell r="CS40">
            <v>0</v>
          </cell>
          <cell r="CT40">
            <v>100</v>
          </cell>
          <cell r="CU40">
            <v>13</v>
          </cell>
          <cell r="CV40">
            <v>0</v>
          </cell>
          <cell r="CW40">
            <v>100</v>
          </cell>
          <cell r="CX40">
            <v>9</v>
          </cell>
          <cell r="CY40">
            <v>0</v>
          </cell>
          <cell r="CZ40">
            <v>100</v>
          </cell>
          <cell r="DA40">
            <v>2</v>
          </cell>
          <cell r="DB40">
            <v>0</v>
          </cell>
          <cell r="DC40">
            <v>100</v>
          </cell>
          <cell r="DD40">
            <v>0.5</v>
          </cell>
          <cell r="DE40">
            <v>0</v>
          </cell>
          <cell r="DF40">
            <v>100</v>
          </cell>
        </row>
        <row r="41">
          <cell r="F41" t="str">
            <v>دانشگاه شیراز</v>
          </cell>
          <cell r="G41" t="str">
            <v>احداث پژوهشکده فناوری های نوین</v>
          </cell>
          <cell r="BK41">
            <v>3.5</v>
          </cell>
          <cell r="BL41">
            <v>57</v>
          </cell>
          <cell r="BM41">
            <v>43</v>
          </cell>
          <cell r="BN41">
            <v>0.7</v>
          </cell>
          <cell r="BO41">
            <v>100</v>
          </cell>
          <cell r="BP41">
            <v>0</v>
          </cell>
          <cell r="BQ41">
            <v>6</v>
          </cell>
          <cell r="BR41">
            <v>100</v>
          </cell>
          <cell r="BS41">
            <v>0</v>
          </cell>
          <cell r="BT41">
            <v>15</v>
          </cell>
          <cell r="BU41">
            <v>100</v>
          </cell>
          <cell r="BV41">
            <v>0</v>
          </cell>
          <cell r="BW41">
            <v>6.8</v>
          </cell>
          <cell r="BX41">
            <v>100</v>
          </cell>
          <cell r="BY41">
            <v>0</v>
          </cell>
          <cell r="BZ41">
            <v>7</v>
          </cell>
          <cell r="CA41">
            <v>71.42</v>
          </cell>
          <cell r="CB41">
            <v>28.57</v>
          </cell>
          <cell r="CC41">
            <v>8.5</v>
          </cell>
          <cell r="CD41">
            <v>0</v>
          </cell>
          <cell r="CE41">
            <v>100</v>
          </cell>
          <cell r="CF41">
            <v>4</v>
          </cell>
          <cell r="CG41">
            <v>0</v>
          </cell>
          <cell r="CH41">
            <v>50</v>
          </cell>
          <cell r="CI41">
            <v>2</v>
          </cell>
          <cell r="CJ41">
            <v>0</v>
          </cell>
          <cell r="CK41">
            <v>0</v>
          </cell>
          <cell r="CL41">
            <v>14</v>
          </cell>
          <cell r="CM41">
            <v>0</v>
          </cell>
          <cell r="CN41">
            <v>0</v>
          </cell>
          <cell r="CO41">
            <v>7</v>
          </cell>
          <cell r="CP41">
            <v>0</v>
          </cell>
          <cell r="CQ41">
            <v>0</v>
          </cell>
          <cell r="CR41">
            <v>1</v>
          </cell>
          <cell r="CS41">
            <v>0</v>
          </cell>
          <cell r="CT41">
            <v>0</v>
          </cell>
          <cell r="CU41">
            <v>13</v>
          </cell>
          <cell r="CV41">
            <v>0</v>
          </cell>
          <cell r="CW41">
            <v>0</v>
          </cell>
          <cell r="CX41">
            <v>9</v>
          </cell>
          <cell r="CY41">
            <v>0</v>
          </cell>
          <cell r="CZ41">
            <v>0</v>
          </cell>
          <cell r="DA41">
            <v>2</v>
          </cell>
          <cell r="DB41">
            <v>0</v>
          </cell>
          <cell r="DC41">
            <v>0</v>
          </cell>
          <cell r="DD41">
            <v>0.5</v>
          </cell>
          <cell r="DE41">
            <v>0</v>
          </cell>
          <cell r="DF41">
            <v>0</v>
          </cell>
        </row>
        <row r="42">
          <cell r="F42" t="str">
            <v>دانشگاه شیراز</v>
          </cell>
          <cell r="G42" t="str">
            <v>مطالعه و احداث دانشکده منابع طبیعی و محیط زیست</v>
          </cell>
          <cell r="BK42">
            <v>3.5</v>
          </cell>
          <cell r="BL42">
            <v>57</v>
          </cell>
          <cell r="BM42">
            <v>43</v>
          </cell>
          <cell r="BN42">
            <v>0.7</v>
          </cell>
          <cell r="BO42">
            <v>100</v>
          </cell>
          <cell r="BP42">
            <v>0</v>
          </cell>
          <cell r="BQ42">
            <v>6</v>
          </cell>
          <cell r="BR42">
            <v>100</v>
          </cell>
          <cell r="BS42">
            <v>0</v>
          </cell>
          <cell r="BT42">
            <v>15</v>
          </cell>
          <cell r="BU42">
            <v>100</v>
          </cell>
          <cell r="BV42">
            <v>0</v>
          </cell>
          <cell r="BW42">
            <v>6.8</v>
          </cell>
          <cell r="BX42">
            <v>100</v>
          </cell>
          <cell r="BY42">
            <v>0</v>
          </cell>
          <cell r="BZ42">
            <v>7</v>
          </cell>
          <cell r="CA42">
            <v>0</v>
          </cell>
          <cell r="CB42">
            <v>100</v>
          </cell>
          <cell r="CC42">
            <v>8.5</v>
          </cell>
          <cell r="CD42">
            <v>0</v>
          </cell>
          <cell r="CE42">
            <v>100</v>
          </cell>
          <cell r="CF42">
            <v>4</v>
          </cell>
          <cell r="CG42">
            <v>0</v>
          </cell>
          <cell r="CH42">
            <v>100</v>
          </cell>
          <cell r="CI42">
            <v>2</v>
          </cell>
          <cell r="CJ42">
            <v>0</v>
          </cell>
          <cell r="CK42">
            <v>100</v>
          </cell>
          <cell r="CL42">
            <v>14</v>
          </cell>
          <cell r="CM42">
            <v>0</v>
          </cell>
          <cell r="CN42">
            <v>100</v>
          </cell>
          <cell r="CO42">
            <v>7</v>
          </cell>
          <cell r="CP42">
            <v>0</v>
          </cell>
          <cell r="CQ42">
            <v>100</v>
          </cell>
          <cell r="CR42">
            <v>1</v>
          </cell>
          <cell r="CS42">
            <v>0</v>
          </cell>
          <cell r="CT42">
            <v>100</v>
          </cell>
          <cell r="CU42">
            <v>13</v>
          </cell>
          <cell r="CV42">
            <v>0</v>
          </cell>
          <cell r="CW42">
            <v>100</v>
          </cell>
          <cell r="CX42">
            <v>9</v>
          </cell>
          <cell r="CY42">
            <v>0</v>
          </cell>
          <cell r="CZ42">
            <v>100</v>
          </cell>
          <cell r="DA42">
            <v>2</v>
          </cell>
          <cell r="DB42">
            <v>0</v>
          </cell>
          <cell r="DC42">
            <v>100</v>
          </cell>
          <cell r="DD42">
            <v>0.5</v>
          </cell>
          <cell r="DE42">
            <v>0</v>
          </cell>
          <cell r="DF42">
            <v>100</v>
          </cell>
        </row>
        <row r="43">
          <cell r="F43" t="str">
            <v>دانشگاه شیراز</v>
          </cell>
          <cell r="G43" t="str">
            <v>احداث ساختمان بخش جدید باغبانی</v>
          </cell>
          <cell r="BK43">
            <v>3.5</v>
          </cell>
          <cell r="BL43">
            <v>57</v>
          </cell>
          <cell r="BM43">
            <v>43</v>
          </cell>
          <cell r="BN43">
            <v>0.7</v>
          </cell>
          <cell r="BO43">
            <v>100</v>
          </cell>
          <cell r="BP43">
            <v>0</v>
          </cell>
          <cell r="BQ43">
            <v>6</v>
          </cell>
          <cell r="BR43">
            <v>100</v>
          </cell>
          <cell r="BS43">
            <v>0</v>
          </cell>
          <cell r="BT43">
            <v>15</v>
          </cell>
          <cell r="BU43">
            <v>100</v>
          </cell>
          <cell r="BV43">
            <v>0</v>
          </cell>
          <cell r="BW43">
            <v>6.8</v>
          </cell>
          <cell r="BX43">
            <v>100</v>
          </cell>
          <cell r="BY43">
            <v>0</v>
          </cell>
          <cell r="BZ43">
            <v>7</v>
          </cell>
          <cell r="CA43">
            <v>71.42</v>
          </cell>
          <cell r="CB43">
            <v>28.57</v>
          </cell>
          <cell r="CC43">
            <v>8.5</v>
          </cell>
          <cell r="CD43">
            <v>0</v>
          </cell>
          <cell r="CE43">
            <v>100</v>
          </cell>
          <cell r="CF43">
            <v>4</v>
          </cell>
          <cell r="CG43">
            <v>0</v>
          </cell>
          <cell r="CH43">
            <v>100</v>
          </cell>
          <cell r="CI43">
            <v>2</v>
          </cell>
          <cell r="CJ43">
            <v>0</v>
          </cell>
          <cell r="CK43">
            <v>100</v>
          </cell>
          <cell r="CL43">
            <v>14</v>
          </cell>
          <cell r="CM43">
            <v>0</v>
          </cell>
          <cell r="CN43">
            <v>100</v>
          </cell>
          <cell r="CO43">
            <v>7</v>
          </cell>
          <cell r="CP43">
            <v>0</v>
          </cell>
          <cell r="CQ43">
            <v>100</v>
          </cell>
          <cell r="CR43">
            <v>1</v>
          </cell>
          <cell r="CS43">
            <v>0</v>
          </cell>
          <cell r="CT43">
            <v>100</v>
          </cell>
          <cell r="CU43">
            <v>13</v>
          </cell>
          <cell r="CV43">
            <v>0</v>
          </cell>
          <cell r="CW43">
            <v>100</v>
          </cell>
          <cell r="CX43">
            <v>9</v>
          </cell>
          <cell r="CY43">
            <v>0</v>
          </cell>
          <cell r="CZ43">
            <v>100</v>
          </cell>
          <cell r="DA43">
            <v>2</v>
          </cell>
          <cell r="DB43">
            <v>0</v>
          </cell>
          <cell r="DC43">
            <v>100</v>
          </cell>
          <cell r="DD43">
            <v>0.5</v>
          </cell>
          <cell r="DE43">
            <v>0</v>
          </cell>
          <cell r="DF43">
            <v>100</v>
          </cell>
        </row>
        <row r="44">
          <cell r="F44" t="str">
            <v>دانشگاه صنعتي اصفهان</v>
          </cell>
          <cell r="G44" t="str">
            <v>تكميل يك بلوك خوابگاه خواهران</v>
          </cell>
          <cell r="BK44">
            <v>3.5</v>
          </cell>
          <cell r="BL44">
            <v>100</v>
          </cell>
          <cell r="BM44">
            <v>0</v>
          </cell>
          <cell r="BN44">
            <v>0.7</v>
          </cell>
          <cell r="BO44">
            <v>100</v>
          </cell>
          <cell r="BP44">
            <v>0</v>
          </cell>
          <cell r="BQ44">
            <v>8</v>
          </cell>
          <cell r="BR44">
            <v>100</v>
          </cell>
          <cell r="BS44">
            <v>0</v>
          </cell>
          <cell r="BT44">
            <v>26.2</v>
          </cell>
          <cell r="BU44">
            <v>100</v>
          </cell>
          <cell r="BV44">
            <v>0</v>
          </cell>
          <cell r="BW44">
            <v>11.2</v>
          </cell>
          <cell r="BX44">
            <v>100</v>
          </cell>
          <cell r="BY44">
            <v>0</v>
          </cell>
          <cell r="BZ44">
            <v>7.1</v>
          </cell>
          <cell r="CA44">
            <v>100</v>
          </cell>
          <cell r="CB44">
            <v>0</v>
          </cell>
          <cell r="CC44">
            <v>6.8</v>
          </cell>
          <cell r="CD44">
            <v>100</v>
          </cell>
          <cell r="CE44">
            <v>0</v>
          </cell>
          <cell r="CF44">
            <v>4.7</v>
          </cell>
          <cell r="CG44">
            <v>100</v>
          </cell>
          <cell r="CH44">
            <v>0</v>
          </cell>
          <cell r="CI44">
            <v>1.4</v>
          </cell>
          <cell r="CJ44">
            <v>100</v>
          </cell>
          <cell r="CK44">
            <v>0</v>
          </cell>
          <cell r="CL44">
            <v>12</v>
          </cell>
          <cell r="CM44">
            <v>100</v>
          </cell>
          <cell r="CN44">
            <v>0</v>
          </cell>
          <cell r="CO44">
            <v>4.5999999999999996</v>
          </cell>
          <cell r="CP44">
            <v>100</v>
          </cell>
          <cell r="CQ44">
            <v>0</v>
          </cell>
          <cell r="CR44">
            <v>0.5</v>
          </cell>
          <cell r="CS44">
            <v>100</v>
          </cell>
          <cell r="CT44">
            <v>0</v>
          </cell>
          <cell r="CU44">
            <v>9.6999999999999993</v>
          </cell>
          <cell r="CV44">
            <v>34</v>
          </cell>
          <cell r="CW44">
            <v>66</v>
          </cell>
          <cell r="CX44">
            <v>1.5</v>
          </cell>
          <cell r="CY44">
            <v>0</v>
          </cell>
          <cell r="CZ44">
            <v>100</v>
          </cell>
          <cell r="DA44">
            <v>1.7</v>
          </cell>
          <cell r="DB44">
            <v>0</v>
          </cell>
          <cell r="DC44">
            <v>100</v>
          </cell>
          <cell r="DD44">
            <v>0.4</v>
          </cell>
          <cell r="DE44">
            <v>0</v>
          </cell>
          <cell r="DF44">
            <v>100</v>
          </cell>
        </row>
        <row r="45">
          <cell r="F45" t="str">
            <v>دانشگاه صنعتي اصفهان</v>
          </cell>
          <cell r="G45" t="str">
            <v>تكميل ساختمان مركز فناوري و تجاري سازي</v>
          </cell>
          <cell r="BK45">
            <v>3.5</v>
          </cell>
          <cell r="BL45">
            <v>100</v>
          </cell>
          <cell r="BM45">
            <v>0</v>
          </cell>
          <cell r="BN45">
            <v>0.7</v>
          </cell>
          <cell r="BO45">
            <v>100</v>
          </cell>
          <cell r="BP45">
            <v>0</v>
          </cell>
          <cell r="BQ45">
            <v>8</v>
          </cell>
          <cell r="BR45">
            <v>100</v>
          </cell>
          <cell r="BS45">
            <v>0</v>
          </cell>
          <cell r="BT45">
            <v>26.2</v>
          </cell>
          <cell r="BU45">
            <v>100</v>
          </cell>
          <cell r="BV45">
            <v>0</v>
          </cell>
          <cell r="BW45">
            <v>11.2</v>
          </cell>
          <cell r="BX45">
            <v>100</v>
          </cell>
          <cell r="BY45">
            <v>0</v>
          </cell>
          <cell r="BZ45">
            <v>7.1</v>
          </cell>
          <cell r="CA45">
            <v>100</v>
          </cell>
          <cell r="CB45">
            <v>0</v>
          </cell>
          <cell r="CC45">
            <v>6.8</v>
          </cell>
          <cell r="CD45">
            <v>0</v>
          </cell>
          <cell r="CE45">
            <v>100</v>
          </cell>
          <cell r="CF45">
            <v>4.7</v>
          </cell>
          <cell r="CG45">
            <v>0</v>
          </cell>
          <cell r="CH45">
            <v>100</v>
          </cell>
          <cell r="CI45">
            <v>1.4</v>
          </cell>
          <cell r="CJ45">
            <v>0</v>
          </cell>
          <cell r="CK45">
            <v>100</v>
          </cell>
          <cell r="CL45">
            <v>12</v>
          </cell>
          <cell r="CM45">
            <v>0</v>
          </cell>
          <cell r="CN45">
            <v>100</v>
          </cell>
          <cell r="CO45">
            <v>4.5999999999999996</v>
          </cell>
          <cell r="CP45">
            <v>0</v>
          </cell>
          <cell r="CQ45">
            <v>100</v>
          </cell>
          <cell r="CR45">
            <v>0.5</v>
          </cell>
          <cell r="CS45">
            <v>0</v>
          </cell>
          <cell r="CT45">
            <v>100</v>
          </cell>
          <cell r="CU45">
            <v>9.6999999999999993</v>
          </cell>
          <cell r="CV45">
            <v>0</v>
          </cell>
          <cell r="CW45">
            <v>50</v>
          </cell>
          <cell r="CX45">
            <v>1.5</v>
          </cell>
          <cell r="CY45">
            <v>0</v>
          </cell>
          <cell r="CZ45">
            <v>0</v>
          </cell>
          <cell r="DA45">
            <v>1.7</v>
          </cell>
          <cell r="DB45">
            <v>0</v>
          </cell>
          <cell r="DC45">
            <v>0</v>
          </cell>
          <cell r="DD45">
            <v>0.4</v>
          </cell>
          <cell r="DE45">
            <v>0</v>
          </cell>
          <cell r="DF45">
            <v>0</v>
          </cell>
        </row>
        <row r="46">
          <cell r="F46" t="str">
            <v>دانشگاه صنعتي اصفهان</v>
          </cell>
          <cell r="G46" t="str">
            <v>تكميل ساختمان سالن چند منظوره الغدير</v>
          </cell>
          <cell r="BK46">
            <v>3.5</v>
          </cell>
          <cell r="BL46">
            <v>100</v>
          </cell>
          <cell r="BM46">
            <v>0</v>
          </cell>
          <cell r="BN46">
            <v>0.7</v>
          </cell>
          <cell r="BO46">
            <v>100</v>
          </cell>
          <cell r="BP46">
            <v>0</v>
          </cell>
          <cell r="BQ46">
            <v>8</v>
          </cell>
          <cell r="BR46">
            <v>100</v>
          </cell>
          <cell r="BS46">
            <v>0</v>
          </cell>
          <cell r="BT46">
            <v>26.2</v>
          </cell>
          <cell r="BU46">
            <v>100</v>
          </cell>
          <cell r="BV46">
            <v>0</v>
          </cell>
          <cell r="BW46">
            <v>11.2</v>
          </cell>
          <cell r="BX46">
            <v>100</v>
          </cell>
          <cell r="BY46">
            <v>0</v>
          </cell>
          <cell r="BZ46">
            <v>7.1</v>
          </cell>
          <cell r="CA46">
            <v>20</v>
          </cell>
          <cell r="CB46">
            <v>80</v>
          </cell>
          <cell r="CC46">
            <v>6.8</v>
          </cell>
          <cell r="CD46">
            <v>0</v>
          </cell>
          <cell r="CE46">
            <v>100</v>
          </cell>
          <cell r="CF46">
            <v>4.7</v>
          </cell>
          <cell r="CG46">
            <v>0</v>
          </cell>
          <cell r="CH46">
            <v>100</v>
          </cell>
          <cell r="CI46">
            <v>1.4</v>
          </cell>
          <cell r="CJ46">
            <v>0</v>
          </cell>
          <cell r="CK46">
            <v>100</v>
          </cell>
          <cell r="CL46">
            <v>12</v>
          </cell>
          <cell r="CM46">
            <v>0</v>
          </cell>
          <cell r="CN46">
            <v>100</v>
          </cell>
          <cell r="CO46">
            <v>4.5999999999999996</v>
          </cell>
          <cell r="CP46">
            <v>0</v>
          </cell>
          <cell r="CQ46">
            <v>100</v>
          </cell>
          <cell r="CR46">
            <v>0.5</v>
          </cell>
          <cell r="CS46">
            <v>0</v>
          </cell>
          <cell r="CT46">
            <v>100</v>
          </cell>
          <cell r="CU46">
            <v>9.6999999999999993</v>
          </cell>
          <cell r="CV46">
            <v>0</v>
          </cell>
          <cell r="CW46">
            <v>100</v>
          </cell>
          <cell r="CX46">
            <v>1.5</v>
          </cell>
          <cell r="CY46">
            <v>0</v>
          </cell>
          <cell r="CZ46">
            <v>100</v>
          </cell>
          <cell r="DA46">
            <v>1.7</v>
          </cell>
          <cell r="DB46">
            <v>0</v>
          </cell>
          <cell r="DC46">
            <v>100</v>
          </cell>
          <cell r="DD46">
            <v>0.4</v>
          </cell>
          <cell r="DE46">
            <v>0</v>
          </cell>
          <cell r="DF46">
            <v>100</v>
          </cell>
        </row>
        <row r="47">
          <cell r="F47" t="str">
            <v>دانشگاه صنعتي اصفهان</v>
          </cell>
          <cell r="G47" t="str">
            <v>تكميل ساختمان پژوهشكده علوم و تكنولوژي زير دريا</v>
          </cell>
          <cell r="BK47">
            <v>3.5</v>
          </cell>
          <cell r="BL47">
            <v>100</v>
          </cell>
          <cell r="BM47">
            <v>0</v>
          </cell>
          <cell r="BN47">
            <v>0.7</v>
          </cell>
          <cell r="BO47">
            <v>100</v>
          </cell>
          <cell r="BP47">
            <v>0</v>
          </cell>
          <cell r="BQ47">
            <v>8</v>
          </cell>
          <cell r="BR47">
            <v>100</v>
          </cell>
          <cell r="BS47">
            <v>0</v>
          </cell>
          <cell r="BT47">
            <v>26.2</v>
          </cell>
          <cell r="BU47">
            <v>100</v>
          </cell>
          <cell r="BV47">
            <v>0</v>
          </cell>
          <cell r="BW47">
            <v>11.2</v>
          </cell>
          <cell r="BX47">
            <v>100</v>
          </cell>
          <cell r="BY47">
            <v>0</v>
          </cell>
          <cell r="BZ47">
            <v>7.1</v>
          </cell>
          <cell r="CA47">
            <v>100</v>
          </cell>
          <cell r="CB47">
            <v>0</v>
          </cell>
          <cell r="CC47">
            <v>6.8</v>
          </cell>
          <cell r="CD47">
            <v>100</v>
          </cell>
          <cell r="CE47">
            <v>0</v>
          </cell>
          <cell r="CF47">
            <v>4.7</v>
          </cell>
          <cell r="CG47">
            <v>100</v>
          </cell>
          <cell r="CH47">
            <v>0</v>
          </cell>
          <cell r="CI47">
            <v>1.4</v>
          </cell>
          <cell r="CJ47">
            <v>100</v>
          </cell>
          <cell r="CK47">
            <v>0</v>
          </cell>
          <cell r="CL47">
            <v>12</v>
          </cell>
          <cell r="CM47">
            <v>100</v>
          </cell>
          <cell r="CN47">
            <v>0</v>
          </cell>
          <cell r="CO47">
            <v>4.5999999999999996</v>
          </cell>
          <cell r="CP47">
            <v>100</v>
          </cell>
          <cell r="CQ47">
            <v>0</v>
          </cell>
          <cell r="CR47">
            <v>0.5</v>
          </cell>
          <cell r="CS47">
            <v>100</v>
          </cell>
          <cell r="CT47">
            <v>0</v>
          </cell>
          <cell r="CU47">
            <v>9.6999999999999993</v>
          </cell>
          <cell r="CV47">
            <v>45</v>
          </cell>
          <cell r="CW47">
            <v>55</v>
          </cell>
          <cell r="CX47">
            <v>1.5</v>
          </cell>
          <cell r="CY47">
            <v>0</v>
          </cell>
          <cell r="CZ47">
            <v>100</v>
          </cell>
          <cell r="DA47">
            <v>1.7</v>
          </cell>
          <cell r="DB47">
            <v>0</v>
          </cell>
          <cell r="DC47">
            <v>100</v>
          </cell>
          <cell r="DD47">
            <v>0.4</v>
          </cell>
          <cell r="DE47">
            <v>0</v>
          </cell>
          <cell r="DF47">
            <v>100</v>
          </cell>
        </row>
        <row r="48">
          <cell r="F48" t="str">
            <v>دانشگاه صنعتي اصفهان</v>
          </cell>
          <cell r="G48" t="str">
            <v>تكميل آزمايشگاه مركزي</v>
          </cell>
          <cell r="BK48">
            <v>3.5</v>
          </cell>
          <cell r="BL48">
            <v>100</v>
          </cell>
          <cell r="BM48">
            <v>0</v>
          </cell>
          <cell r="BN48">
            <v>0.7</v>
          </cell>
          <cell r="BO48">
            <v>100</v>
          </cell>
          <cell r="BP48">
            <v>0</v>
          </cell>
          <cell r="BQ48">
            <v>8</v>
          </cell>
          <cell r="BR48">
            <v>100</v>
          </cell>
          <cell r="BS48">
            <v>0</v>
          </cell>
          <cell r="BT48">
            <v>26.2</v>
          </cell>
          <cell r="BU48">
            <v>100</v>
          </cell>
          <cell r="BV48">
            <v>0</v>
          </cell>
          <cell r="BW48">
            <v>11.2</v>
          </cell>
          <cell r="BX48">
            <v>100</v>
          </cell>
          <cell r="BY48">
            <v>0</v>
          </cell>
          <cell r="BZ48">
            <v>7.1</v>
          </cell>
          <cell r="CA48">
            <v>10</v>
          </cell>
          <cell r="CB48">
            <v>90</v>
          </cell>
          <cell r="CC48">
            <v>6.8</v>
          </cell>
          <cell r="CD48">
            <v>0</v>
          </cell>
          <cell r="CE48">
            <v>100</v>
          </cell>
          <cell r="CF48">
            <v>4.7</v>
          </cell>
          <cell r="CG48">
            <v>0</v>
          </cell>
          <cell r="CH48">
            <v>100</v>
          </cell>
          <cell r="CI48">
            <v>1.4</v>
          </cell>
          <cell r="CJ48">
            <v>0</v>
          </cell>
          <cell r="CK48">
            <v>100</v>
          </cell>
          <cell r="CL48">
            <v>12</v>
          </cell>
          <cell r="CM48">
            <v>0</v>
          </cell>
          <cell r="CN48">
            <v>100</v>
          </cell>
          <cell r="CO48">
            <v>4.5999999999999996</v>
          </cell>
          <cell r="CP48">
            <v>0</v>
          </cell>
          <cell r="CQ48">
            <v>100</v>
          </cell>
          <cell r="CR48">
            <v>0.5</v>
          </cell>
          <cell r="CS48">
            <v>0</v>
          </cell>
          <cell r="CT48">
            <v>100</v>
          </cell>
          <cell r="CU48">
            <v>9.6999999999999993</v>
          </cell>
          <cell r="CV48">
            <v>0</v>
          </cell>
          <cell r="CW48">
            <v>0</v>
          </cell>
          <cell r="CX48">
            <v>1.5</v>
          </cell>
          <cell r="CY48">
            <v>0</v>
          </cell>
          <cell r="CZ48">
            <v>0</v>
          </cell>
          <cell r="DA48">
            <v>1.7</v>
          </cell>
          <cell r="DB48">
            <v>0</v>
          </cell>
          <cell r="DC48">
            <v>0</v>
          </cell>
          <cell r="DD48">
            <v>0.4</v>
          </cell>
          <cell r="DE48">
            <v>0</v>
          </cell>
          <cell r="DF48">
            <v>0</v>
          </cell>
        </row>
        <row r="49">
          <cell r="F49" t="str">
            <v>دانشگاه صنعتي اصفهان</v>
          </cell>
          <cell r="G49" t="str">
            <v>تكميل فاز اول ساختمان دانشكده مهندسي مكانيك</v>
          </cell>
          <cell r="BK49">
            <v>3.5</v>
          </cell>
          <cell r="BL49">
            <v>100</v>
          </cell>
          <cell r="BM49">
            <v>0</v>
          </cell>
          <cell r="BN49">
            <v>0.7</v>
          </cell>
          <cell r="BO49">
            <v>100</v>
          </cell>
          <cell r="BP49">
            <v>0</v>
          </cell>
          <cell r="BQ49">
            <v>8</v>
          </cell>
          <cell r="BR49">
            <v>100</v>
          </cell>
          <cell r="BS49">
            <v>0</v>
          </cell>
          <cell r="BT49">
            <v>26.2</v>
          </cell>
          <cell r="BU49">
            <v>100</v>
          </cell>
          <cell r="BV49">
            <v>0</v>
          </cell>
          <cell r="BW49">
            <v>11.2</v>
          </cell>
          <cell r="BX49">
            <v>100</v>
          </cell>
          <cell r="BY49">
            <v>0</v>
          </cell>
          <cell r="BZ49">
            <v>7.1</v>
          </cell>
          <cell r="CA49">
            <v>100</v>
          </cell>
          <cell r="CB49">
            <v>0</v>
          </cell>
          <cell r="CC49">
            <v>6.8</v>
          </cell>
          <cell r="CD49">
            <v>0</v>
          </cell>
          <cell r="CE49">
            <v>100</v>
          </cell>
          <cell r="CF49">
            <v>4.7</v>
          </cell>
          <cell r="CG49">
            <v>0</v>
          </cell>
          <cell r="CH49">
            <v>100</v>
          </cell>
          <cell r="CI49">
            <v>1.4</v>
          </cell>
          <cell r="CJ49">
            <v>0</v>
          </cell>
          <cell r="CK49">
            <v>100</v>
          </cell>
          <cell r="CL49">
            <v>12</v>
          </cell>
          <cell r="CM49">
            <v>0</v>
          </cell>
          <cell r="CN49">
            <v>100</v>
          </cell>
          <cell r="CO49">
            <v>4.5999999999999996</v>
          </cell>
          <cell r="CP49">
            <v>100</v>
          </cell>
          <cell r="CQ49">
            <v>0</v>
          </cell>
          <cell r="CR49">
            <v>0.5</v>
          </cell>
          <cell r="CS49">
            <v>0</v>
          </cell>
          <cell r="CT49">
            <v>100</v>
          </cell>
          <cell r="CU49">
            <v>9.6999999999999993</v>
          </cell>
          <cell r="CV49">
            <v>0</v>
          </cell>
          <cell r="CW49">
            <v>0</v>
          </cell>
          <cell r="CX49">
            <v>1.5</v>
          </cell>
          <cell r="CY49">
            <v>0</v>
          </cell>
          <cell r="CZ49">
            <v>0</v>
          </cell>
          <cell r="DA49">
            <v>1.7</v>
          </cell>
          <cell r="DB49">
            <v>0</v>
          </cell>
          <cell r="DC49">
            <v>0</v>
          </cell>
          <cell r="DD49">
            <v>0.4</v>
          </cell>
          <cell r="DE49">
            <v>0</v>
          </cell>
          <cell r="DF49">
            <v>0</v>
          </cell>
        </row>
        <row r="50">
          <cell r="F50" t="str">
            <v>دانشگاه شهركرد</v>
          </cell>
          <cell r="G50" t="str">
            <v>تكميل ساختمان خوابگاه دانشجويي دانشكده هنر فارسان</v>
          </cell>
          <cell r="BK50">
            <v>3.5</v>
          </cell>
          <cell r="BL50">
            <v>100</v>
          </cell>
          <cell r="BM50">
            <v>0</v>
          </cell>
          <cell r="BN50">
            <v>0.7</v>
          </cell>
          <cell r="BO50">
            <v>100</v>
          </cell>
          <cell r="BP50">
            <v>0</v>
          </cell>
          <cell r="BQ50">
            <v>8</v>
          </cell>
          <cell r="BR50">
            <v>100</v>
          </cell>
          <cell r="BS50">
            <v>0</v>
          </cell>
          <cell r="BT50">
            <v>26.2</v>
          </cell>
          <cell r="BU50">
            <v>100</v>
          </cell>
          <cell r="BV50">
            <v>0</v>
          </cell>
          <cell r="BW50">
            <v>11.2</v>
          </cell>
          <cell r="BX50">
            <v>100</v>
          </cell>
          <cell r="BY50">
            <v>0</v>
          </cell>
          <cell r="BZ50">
            <v>7.1</v>
          </cell>
          <cell r="CA50">
            <v>80</v>
          </cell>
          <cell r="CB50">
            <v>20</v>
          </cell>
          <cell r="CC50">
            <v>6.8</v>
          </cell>
          <cell r="CD50">
            <v>0</v>
          </cell>
          <cell r="CE50">
            <v>100</v>
          </cell>
          <cell r="CF50">
            <v>4.7</v>
          </cell>
          <cell r="CG50">
            <v>0</v>
          </cell>
          <cell r="CH50">
            <v>100</v>
          </cell>
          <cell r="CI50">
            <v>1.4</v>
          </cell>
          <cell r="CJ50">
            <v>0</v>
          </cell>
          <cell r="CK50">
            <v>100</v>
          </cell>
          <cell r="CL50">
            <v>12</v>
          </cell>
          <cell r="CM50">
            <v>0</v>
          </cell>
          <cell r="CN50">
            <v>100</v>
          </cell>
          <cell r="CO50">
            <v>4.5999999999999996</v>
          </cell>
          <cell r="CP50">
            <v>0</v>
          </cell>
          <cell r="CQ50">
            <v>100</v>
          </cell>
          <cell r="CR50">
            <v>0.5</v>
          </cell>
          <cell r="CS50">
            <v>0</v>
          </cell>
          <cell r="CT50">
            <v>100</v>
          </cell>
          <cell r="CU50">
            <v>9.6999999999999993</v>
          </cell>
          <cell r="CV50">
            <v>0</v>
          </cell>
          <cell r="CW50">
            <v>100</v>
          </cell>
          <cell r="CX50">
            <v>1.5</v>
          </cell>
          <cell r="CY50">
            <v>0</v>
          </cell>
          <cell r="CZ50">
            <v>100</v>
          </cell>
          <cell r="DA50">
            <v>1.7</v>
          </cell>
          <cell r="DB50">
            <v>0</v>
          </cell>
          <cell r="DC50">
            <v>100</v>
          </cell>
          <cell r="DD50">
            <v>0.4</v>
          </cell>
          <cell r="DE50">
            <v>0</v>
          </cell>
          <cell r="DF50">
            <v>100</v>
          </cell>
        </row>
        <row r="51">
          <cell r="F51" t="str">
            <v>دانشگاه شهركرد</v>
          </cell>
          <cell r="G51" t="str">
            <v>آزمايشگاه مركزي</v>
          </cell>
          <cell r="BK51">
            <v>3.5</v>
          </cell>
          <cell r="BL51">
            <v>100</v>
          </cell>
          <cell r="BM51">
            <v>0</v>
          </cell>
          <cell r="BN51">
            <v>0.7</v>
          </cell>
          <cell r="BO51">
            <v>100</v>
          </cell>
          <cell r="BP51">
            <v>0</v>
          </cell>
          <cell r="BQ51">
            <v>8</v>
          </cell>
          <cell r="BR51">
            <v>100</v>
          </cell>
          <cell r="BS51">
            <v>0</v>
          </cell>
          <cell r="BT51">
            <v>26.2</v>
          </cell>
          <cell r="BU51">
            <v>100</v>
          </cell>
          <cell r="BV51">
            <v>0</v>
          </cell>
          <cell r="BW51">
            <v>11.2</v>
          </cell>
          <cell r="BX51">
            <v>100</v>
          </cell>
          <cell r="BY51">
            <v>0</v>
          </cell>
          <cell r="BZ51">
            <v>7.1</v>
          </cell>
          <cell r="CA51">
            <v>100</v>
          </cell>
          <cell r="CB51">
            <v>0</v>
          </cell>
          <cell r="CC51">
            <v>6.8</v>
          </cell>
          <cell r="CD51">
            <v>0</v>
          </cell>
          <cell r="CE51">
            <v>100</v>
          </cell>
          <cell r="CF51">
            <v>4.7</v>
          </cell>
          <cell r="CG51">
            <v>0</v>
          </cell>
          <cell r="CH51">
            <v>100</v>
          </cell>
          <cell r="CI51">
            <v>1.4</v>
          </cell>
          <cell r="CJ51">
            <v>0</v>
          </cell>
          <cell r="CK51">
            <v>100</v>
          </cell>
          <cell r="CL51">
            <v>12</v>
          </cell>
          <cell r="CM51">
            <v>0</v>
          </cell>
          <cell r="CN51">
            <v>100</v>
          </cell>
          <cell r="CO51">
            <v>4.5999999999999996</v>
          </cell>
          <cell r="CP51">
            <v>0</v>
          </cell>
          <cell r="CQ51">
            <v>100</v>
          </cell>
          <cell r="CR51">
            <v>0.5</v>
          </cell>
          <cell r="CS51">
            <v>0</v>
          </cell>
          <cell r="CT51">
            <v>100</v>
          </cell>
          <cell r="CU51">
            <v>9.6999999999999993</v>
          </cell>
          <cell r="CV51">
            <v>0</v>
          </cell>
          <cell r="CW51">
            <v>100</v>
          </cell>
          <cell r="CX51">
            <v>1.5</v>
          </cell>
          <cell r="CY51">
            <v>0</v>
          </cell>
          <cell r="CZ51">
            <v>100</v>
          </cell>
          <cell r="DA51">
            <v>1.7</v>
          </cell>
          <cell r="DB51">
            <v>0</v>
          </cell>
          <cell r="DC51">
            <v>100</v>
          </cell>
          <cell r="DD51">
            <v>0.4</v>
          </cell>
          <cell r="DE51">
            <v>0</v>
          </cell>
          <cell r="DF51">
            <v>100</v>
          </cell>
        </row>
        <row r="52">
          <cell r="F52" t="str">
            <v>دانشگاه شهركرد</v>
          </cell>
          <cell r="G52" t="str">
            <v>پژوهشكدة زيست فناوري</v>
          </cell>
          <cell r="BK52">
            <v>3.5</v>
          </cell>
          <cell r="BL52">
            <v>100</v>
          </cell>
          <cell r="BM52">
            <v>0</v>
          </cell>
          <cell r="BN52">
            <v>0.7</v>
          </cell>
          <cell r="BO52">
            <v>100</v>
          </cell>
          <cell r="BP52">
            <v>0</v>
          </cell>
          <cell r="BQ52">
            <v>8</v>
          </cell>
          <cell r="BR52">
            <v>100</v>
          </cell>
          <cell r="BS52">
            <v>0</v>
          </cell>
          <cell r="BT52">
            <v>26.2</v>
          </cell>
          <cell r="BU52">
            <v>100</v>
          </cell>
          <cell r="BV52">
            <v>0</v>
          </cell>
          <cell r="BW52">
            <v>11.2</v>
          </cell>
          <cell r="BX52">
            <v>100</v>
          </cell>
          <cell r="BY52">
            <v>0</v>
          </cell>
          <cell r="BZ52">
            <v>7.1</v>
          </cell>
          <cell r="CA52">
            <v>100</v>
          </cell>
          <cell r="CB52">
            <v>0</v>
          </cell>
          <cell r="CC52">
            <v>6.8</v>
          </cell>
          <cell r="CD52">
            <v>0</v>
          </cell>
          <cell r="CE52">
            <v>100</v>
          </cell>
          <cell r="CF52">
            <v>4.7</v>
          </cell>
          <cell r="CG52">
            <v>0</v>
          </cell>
          <cell r="CH52">
            <v>100</v>
          </cell>
          <cell r="CI52">
            <v>1.4</v>
          </cell>
          <cell r="CJ52">
            <v>0</v>
          </cell>
          <cell r="CK52">
            <v>100</v>
          </cell>
          <cell r="CL52">
            <v>12</v>
          </cell>
          <cell r="CM52">
            <v>0</v>
          </cell>
          <cell r="CN52">
            <v>100</v>
          </cell>
          <cell r="CO52">
            <v>4.5999999999999996</v>
          </cell>
          <cell r="CP52">
            <v>0</v>
          </cell>
          <cell r="CQ52">
            <v>100</v>
          </cell>
          <cell r="CR52">
            <v>0.5</v>
          </cell>
          <cell r="CS52">
            <v>0</v>
          </cell>
          <cell r="CT52">
            <v>100</v>
          </cell>
          <cell r="CU52">
            <v>9.6999999999999993</v>
          </cell>
          <cell r="CV52">
            <v>0</v>
          </cell>
          <cell r="CW52">
            <v>100</v>
          </cell>
          <cell r="CX52">
            <v>1.5</v>
          </cell>
          <cell r="CY52">
            <v>0</v>
          </cell>
          <cell r="CZ52">
            <v>100</v>
          </cell>
          <cell r="DA52">
            <v>1.7</v>
          </cell>
          <cell r="DB52">
            <v>0</v>
          </cell>
          <cell r="DC52">
            <v>100</v>
          </cell>
          <cell r="DD52">
            <v>0.4</v>
          </cell>
          <cell r="DE52">
            <v>0</v>
          </cell>
          <cell r="DF52">
            <v>100</v>
          </cell>
        </row>
        <row r="53">
          <cell r="F53" t="str">
            <v>دانشگاه فردوسی مشهد</v>
          </cell>
          <cell r="G53" t="str">
            <v>تکمیل موزه تاریخ طبیعی</v>
          </cell>
          <cell r="BK53">
            <v>3.5</v>
          </cell>
          <cell r="BL53">
            <v>100</v>
          </cell>
          <cell r="BM53">
            <v>0</v>
          </cell>
          <cell r="BN53">
            <v>0.7</v>
          </cell>
          <cell r="BO53">
            <v>100</v>
          </cell>
          <cell r="BP53">
            <v>0</v>
          </cell>
          <cell r="BQ53">
            <v>8</v>
          </cell>
          <cell r="BR53">
            <v>100</v>
          </cell>
          <cell r="BS53">
            <v>0</v>
          </cell>
          <cell r="BT53">
            <v>26.2</v>
          </cell>
          <cell r="BU53">
            <v>100</v>
          </cell>
          <cell r="BV53">
            <v>0</v>
          </cell>
          <cell r="BW53">
            <v>11.2</v>
          </cell>
          <cell r="BX53">
            <v>100</v>
          </cell>
          <cell r="BY53">
            <v>0</v>
          </cell>
          <cell r="BZ53">
            <v>7.1</v>
          </cell>
          <cell r="CA53">
            <v>0</v>
          </cell>
          <cell r="CB53">
            <v>0</v>
          </cell>
          <cell r="CC53">
            <v>6.8</v>
          </cell>
          <cell r="CD53">
            <v>0</v>
          </cell>
          <cell r="CE53">
            <v>0</v>
          </cell>
          <cell r="CF53">
            <v>4.7</v>
          </cell>
          <cell r="CG53">
            <v>0</v>
          </cell>
          <cell r="CH53">
            <v>0</v>
          </cell>
          <cell r="CI53">
            <v>1.4</v>
          </cell>
          <cell r="CJ53">
            <v>0</v>
          </cell>
          <cell r="CK53">
            <v>0</v>
          </cell>
          <cell r="CL53">
            <v>12</v>
          </cell>
          <cell r="CM53">
            <v>0</v>
          </cell>
          <cell r="CN53">
            <v>0</v>
          </cell>
          <cell r="CO53">
            <v>4.5999999999999996</v>
          </cell>
          <cell r="CP53">
            <v>0</v>
          </cell>
          <cell r="CQ53">
            <v>0</v>
          </cell>
          <cell r="CR53">
            <v>0.5</v>
          </cell>
          <cell r="CS53">
            <v>0</v>
          </cell>
          <cell r="CT53">
            <v>0</v>
          </cell>
          <cell r="CU53">
            <v>9.6999999999999993</v>
          </cell>
          <cell r="CV53">
            <v>0</v>
          </cell>
          <cell r="CW53">
            <v>0</v>
          </cell>
          <cell r="CX53">
            <v>1.5</v>
          </cell>
          <cell r="CY53">
            <v>0</v>
          </cell>
          <cell r="CZ53">
            <v>0</v>
          </cell>
          <cell r="DA53">
            <v>1.7</v>
          </cell>
          <cell r="DB53">
            <v>0</v>
          </cell>
          <cell r="DC53">
            <v>0</v>
          </cell>
          <cell r="DD53">
            <v>0.4</v>
          </cell>
          <cell r="DE53">
            <v>0</v>
          </cell>
          <cell r="DF53">
            <v>0</v>
          </cell>
        </row>
        <row r="54">
          <cell r="F54" t="str">
            <v>دانشگاه فردوسی مشهد</v>
          </cell>
          <cell r="G54" t="str">
            <v>تکمیل بازسازی سوله صنایع غذایی</v>
          </cell>
          <cell r="BK54">
            <v>3.5</v>
          </cell>
          <cell r="BL54">
            <v>100</v>
          </cell>
          <cell r="BM54">
            <v>0</v>
          </cell>
          <cell r="BN54">
            <v>0.7</v>
          </cell>
          <cell r="BO54">
            <v>100</v>
          </cell>
          <cell r="BP54">
            <v>0</v>
          </cell>
          <cell r="BQ54">
            <v>8</v>
          </cell>
          <cell r="BR54">
            <v>100</v>
          </cell>
          <cell r="BS54">
            <v>0</v>
          </cell>
          <cell r="BT54">
            <v>26.2</v>
          </cell>
          <cell r="BU54">
            <v>100</v>
          </cell>
          <cell r="BV54">
            <v>0</v>
          </cell>
          <cell r="BW54">
            <v>11.2</v>
          </cell>
          <cell r="BX54">
            <v>50</v>
          </cell>
          <cell r="BY54">
            <v>0</v>
          </cell>
          <cell r="BZ54">
            <v>7.1</v>
          </cell>
          <cell r="CA54">
            <v>45</v>
          </cell>
          <cell r="CB54">
            <v>0</v>
          </cell>
          <cell r="CC54">
            <v>6.8</v>
          </cell>
          <cell r="CD54">
            <v>45</v>
          </cell>
          <cell r="CE54">
            <v>0</v>
          </cell>
          <cell r="CF54">
            <v>4.7</v>
          </cell>
          <cell r="CG54">
            <v>40</v>
          </cell>
          <cell r="CH54">
            <v>0</v>
          </cell>
          <cell r="CI54">
            <v>1.4</v>
          </cell>
          <cell r="CJ54">
            <v>40</v>
          </cell>
          <cell r="CK54">
            <v>0</v>
          </cell>
          <cell r="CL54">
            <v>12</v>
          </cell>
          <cell r="CM54">
            <v>40</v>
          </cell>
          <cell r="CN54">
            <v>0</v>
          </cell>
          <cell r="CO54">
            <v>4.5999999999999996</v>
          </cell>
          <cell r="CP54">
            <v>40</v>
          </cell>
          <cell r="CQ54">
            <v>0</v>
          </cell>
          <cell r="CR54">
            <v>0.5</v>
          </cell>
          <cell r="CS54">
            <v>40</v>
          </cell>
          <cell r="CT54">
            <v>0</v>
          </cell>
          <cell r="CU54">
            <v>9.6999999999999993</v>
          </cell>
          <cell r="CV54">
            <v>0</v>
          </cell>
          <cell r="CW54">
            <v>0</v>
          </cell>
          <cell r="CX54">
            <v>1.5</v>
          </cell>
          <cell r="CY54">
            <v>40</v>
          </cell>
          <cell r="CZ54">
            <v>0</v>
          </cell>
          <cell r="DA54">
            <v>1.7</v>
          </cell>
          <cell r="DB54">
            <v>0</v>
          </cell>
          <cell r="DC54">
            <v>0</v>
          </cell>
          <cell r="DD54">
            <v>0.4</v>
          </cell>
          <cell r="DE54">
            <v>0</v>
          </cell>
          <cell r="DF54">
            <v>0</v>
          </cell>
        </row>
        <row r="55">
          <cell r="F55" t="str">
            <v>دانشگاه فردوسی مشهد</v>
          </cell>
          <cell r="G55" t="str">
            <v>تکمیل محوطه‌سازی و نمای دانشکده علوم</v>
          </cell>
          <cell r="BK55">
            <v>3.5</v>
          </cell>
          <cell r="BL55">
            <v>0</v>
          </cell>
          <cell r="BM55">
            <v>0</v>
          </cell>
          <cell r="BN55">
            <v>0.7</v>
          </cell>
          <cell r="BO55">
            <v>0</v>
          </cell>
          <cell r="BP55">
            <v>0</v>
          </cell>
          <cell r="BQ55">
            <v>8</v>
          </cell>
          <cell r="BR55">
            <v>0</v>
          </cell>
          <cell r="BS55">
            <v>0</v>
          </cell>
          <cell r="BT55">
            <v>26.2</v>
          </cell>
          <cell r="BU55">
            <v>0</v>
          </cell>
          <cell r="BV55">
            <v>0</v>
          </cell>
          <cell r="BW55">
            <v>11.2</v>
          </cell>
          <cell r="BX55">
            <v>0</v>
          </cell>
          <cell r="BY55">
            <v>0</v>
          </cell>
          <cell r="BZ55">
            <v>7.1</v>
          </cell>
          <cell r="CA55">
            <v>0</v>
          </cell>
          <cell r="CB55">
            <v>0</v>
          </cell>
          <cell r="CC55">
            <v>6.8</v>
          </cell>
          <cell r="CD55">
            <v>0</v>
          </cell>
          <cell r="CE55">
            <v>0</v>
          </cell>
          <cell r="CF55">
            <v>4.7</v>
          </cell>
          <cell r="CG55">
            <v>0</v>
          </cell>
          <cell r="CH55">
            <v>0</v>
          </cell>
          <cell r="CI55">
            <v>1.4</v>
          </cell>
          <cell r="CJ55">
            <v>0</v>
          </cell>
          <cell r="CK55">
            <v>0</v>
          </cell>
          <cell r="CL55">
            <v>12</v>
          </cell>
          <cell r="CM55">
            <v>0</v>
          </cell>
          <cell r="CN55">
            <v>0</v>
          </cell>
          <cell r="CO55">
            <v>4.5999999999999996</v>
          </cell>
          <cell r="CP55">
            <v>0</v>
          </cell>
          <cell r="CQ55">
            <v>0</v>
          </cell>
          <cell r="CR55">
            <v>0.5</v>
          </cell>
          <cell r="CS55">
            <v>0</v>
          </cell>
          <cell r="CT55">
            <v>0</v>
          </cell>
          <cell r="CU55">
            <v>9.6999999999999993</v>
          </cell>
          <cell r="CV55">
            <v>0</v>
          </cell>
          <cell r="CW55">
            <v>0</v>
          </cell>
          <cell r="CX55">
            <v>1.5</v>
          </cell>
          <cell r="CY55">
            <v>0</v>
          </cell>
          <cell r="CZ55">
            <v>0</v>
          </cell>
          <cell r="DA55">
            <v>1.7</v>
          </cell>
          <cell r="DB55">
            <v>0</v>
          </cell>
          <cell r="DC55">
            <v>0</v>
          </cell>
          <cell r="DD55">
            <v>0.4</v>
          </cell>
          <cell r="DE55">
            <v>0</v>
          </cell>
          <cell r="DF55">
            <v>0</v>
          </cell>
        </row>
        <row r="56">
          <cell r="F56" t="str">
            <v>دانشگاه نیشابور</v>
          </cell>
          <cell r="G56" t="str">
            <v>سالن چند منظوره دانشگاه نیشابور</v>
          </cell>
          <cell r="BK56">
            <v>3.5</v>
          </cell>
          <cell r="BL56">
            <v>0</v>
          </cell>
          <cell r="BM56">
            <v>100</v>
          </cell>
          <cell r="BN56">
            <v>0.7</v>
          </cell>
          <cell r="BO56">
            <v>100</v>
          </cell>
          <cell r="BP56">
            <v>0</v>
          </cell>
          <cell r="BQ56">
            <v>8</v>
          </cell>
          <cell r="BR56">
            <v>100</v>
          </cell>
          <cell r="BS56">
            <v>0</v>
          </cell>
          <cell r="BT56">
            <v>26.2</v>
          </cell>
          <cell r="BU56">
            <v>100</v>
          </cell>
          <cell r="BV56">
            <v>0</v>
          </cell>
          <cell r="BW56">
            <v>11.2</v>
          </cell>
          <cell r="BX56">
            <v>80</v>
          </cell>
          <cell r="BY56">
            <v>20</v>
          </cell>
          <cell r="BZ56">
            <v>7.1</v>
          </cell>
          <cell r="CA56">
            <v>0</v>
          </cell>
          <cell r="CB56">
            <v>100</v>
          </cell>
          <cell r="CC56">
            <v>6.8</v>
          </cell>
          <cell r="CD56">
            <v>30</v>
          </cell>
          <cell r="CE56">
            <v>70</v>
          </cell>
          <cell r="CF56">
            <v>4.7</v>
          </cell>
          <cell r="CG56">
            <v>30</v>
          </cell>
          <cell r="CH56">
            <v>70</v>
          </cell>
          <cell r="CI56">
            <v>1.4</v>
          </cell>
          <cell r="CJ56">
            <v>0</v>
          </cell>
          <cell r="CK56">
            <v>100</v>
          </cell>
          <cell r="CL56">
            <v>12</v>
          </cell>
          <cell r="CM56">
            <v>0</v>
          </cell>
          <cell r="CN56">
            <v>100</v>
          </cell>
          <cell r="CO56">
            <v>4.5999999999999996</v>
          </cell>
          <cell r="CP56">
            <v>0</v>
          </cell>
          <cell r="CQ56">
            <v>0</v>
          </cell>
          <cell r="CR56">
            <v>0.5</v>
          </cell>
          <cell r="CS56">
            <v>0</v>
          </cell>
          <cell r="CT56">
            <v>100</v>
          </cell>
          <cell r="CU56">
            <v>9.6999999999999993</v>
          </cell>
          <cell r="CV56">
            <v>0</v>
          </cell>
          <cell r="CW56">
            <v>100</v>
          </cell>
          <cell r="CX56">
            <v>1.5</v>
          </cell>
          <cell r="CY56">
            <v>0</v>
          </cell>
          <cell r="CZ56">
            <v>100</v>
          </cell>
          <cell r="DA56">
            <v>1.7</v>
          </cell>
          <cell r="DB56">
            <v>0</v>
          </cell>
          <cell r="DC56">
            <v>100</v>
          </cell>
          <cell r="DD56">
            <v>0.4</v>
          </cell>
          <cell r="DE56">
            <v>0</v>
          </cell>
          <cell r="DF56">
            <v>0</v>
          </cell>
        </row>
        <row r="57">
          <cell r="F57" t="str">
            <v>دانشگاه نیشابور</v>
          </cell>
          <cell r="G57" t="str">
            <v>آزمایشگاه تحقیقاتی هسته ای</v>
          </cell>
          <cell r="BK57">
            <v>3.5</v>
          </cell>
          <cell r="BL57">
            <v>76</v>
          </cell>
          <cell r="BM57">
            <v>24</v>
          </cell>
          <cell r="BN57">
            <v>0.7</v>
          </cell>
          <cell r="BO57">
            <v>100</v>
          </cell>
          <cell r="BP57">
            <v>0</v>
          </cell>
          <cell r="BQ57">
            <v>8</v>
          </cell>
          <cell r="BR57">
            <v>100</v>
          </cell>
          <cell r="BS57">
            <v>0</v>
          </cell>
          <cell r="BT57">
            <v>26.2</v>
          </cell>
          <cell r="BU57">
            <v>100</v>
          </cell>
          <cell r="BV57">
            <v>0</v>
          </cell>
          <cell r="BW57">
            <v>11.2</v>
          </cell>
          <cell r="BX57">
            <v>100</v>
          </cell>
          <cell r="BY57">
            <v>0</v>
          </cell>
          <cell r="BZ57">
            <v>7.1</v>
          </cell>
          <cell r="CA57">
            <v>45</v>
          </cell>
          <cell r="CB57">
            <v>55</v>
          </cell>
          <cell r="CC57">
            <v>6.8</v>
          </cell>
          <cell r="CD57">
            <v>0</v>
          </cell>
          <cell r="CE57">
            <v>100</v>
          </cell>
          <cell r="CF57">
            <v>4.7</v>
          </cell>
          <cell r="CG57">
            <v>0</v>
          </cell>
          <cell r="CH57">
            <v>100</v>
          </cell>
          <cell r="CI57">
            <v>1.4</v>
          </cell>
          <cell r="CJ57">
            <v>0</v>
          </cell>
          <cell r="CK57">
            <v>100</v>
          </cell>
          <cell r="CL57">
            <v>12</v>
          </cell>
          <cell r="CM57">
            <v>0</v>
          </cell>
          <cell r="CN57">
            <v>100</v>
          </cell>
          <cell r="CO57">
            <v>4.5999999999999996</v>
          </cell>
          <cell r="CP57">
            <v>0</v>
          </cell>
          <cell r="CQ57">
            <v>100</v>
          </cell>
          <cell r="CR57">
            <v>0.5</v>
          </cell>
          <cell r="CS57">
            <v>0</v>
          </cell>
          <cell r="CT57">
            <v>100</v>
          </cell>
          <cell r="CU57">
            <v>9.6999999999999993</v>
          </cell>
          <cell r="CV57">
            <v>0</v>
          </cell>
          <cell r="CW57">
            <v>100</v>
          </cell>
          <cell r="CX57">
            <v>1.5</v>
          </cell>
          <cell r="CY57">
            <v>0</v>
          </cell>
          <cell r="CZ57">
            <v>100</v>
          </cell>
          <cell r="DA57">
            <v>1.7</v>
          </cell>
          <cell r="DB57">
            <v>0</v>
          </cell>
          <cell r="DC57">
            <v>100</v>
          </cell>
          <cell r="DD57">
            <v>0.4</v>
          </cell>
          <cell r="DE57">
            <v>0</v>
          </cell>
          <cell r="DF57">
            <v>100</v>
          </cell>
        </row>
        <row r="58">
          <cell r="F58" t="str">
            <v>دانشگاه صنعتی قوچان</v>
          </cell>
          <cell r="G58" t="str">
            <v>تکمیل ساختمان آزمایشگاهها و کارگاهها</v>
          </cell>
          <cell r="BK58">
            <v>3.5</v>
          </cell>
          <cell r="BL58">
            <v>100</v>
          </cell>
          <cell r="BM58">
            <v>0</v>
          </cell>
          <cell r="BN58">
            <v>0.7</v>
          </cell>
          <cell r="BO58">
            <v>100</v>
          </cell>
          <cell r="BP58">
            <v>0</v>
          </cell>
          <cell r="BQ58">
            <v>8</v>
          </cell>
          <cell r="BR58">
            <v>100</v>
          </cell>
          <cell r="BS58">
            <v>0</v>
          </cell>
          <cell r="BT58">
            <v>26.2</v>
          </cell>
          <cell r="BU58">
            <v>100</v>
          </cell>
          <cell r="BV58">
            <v>0</v>
          </cell>
          <cell r="BW58">
            <v>11.2</v>
          </cell>
          <cell r="BX58">
            <v>100</v>
          </cell>
          <cell r="BY58">
            <v>0</v>
          </cell>
          <cell r="BZ58">
            <v>7.1</v>
          </cell>
          <cell r="CA58">
            <v>100</v>
          </cell>
          <cell r="CB58">
            <v>0</v>
          </cell>
          <cell r="CC58">
            <v>6.8</v>
          </cell>
          <cell r="CD58">
            <v>100</v>
          </cell>
          <cell r="CE58">
            <v>0</v>
          </cell>
          <cell r="CF58">
            <v>4.7</v>
          </cell>
          <cell r="CG58">
            <v>100</v>
          </cell>
          <cell r="CH58">
            <v>0</v>
          </cell>
          <cell r="CI58">
            <v>1.4</v>
          </cell>
          <cell r="CJ58">
            <v>100</v>
          </cell>
          <cell r="CK58">
            <v>0</v>
          </cell>
          <cell r="CL58">
            <v>12</v>
          </cell>
          <cell r="CM58">
            <v>100</v>
          </cell>
          <cell r="CN58">
            <v>0</v>
          </cell>
          <cell r="CO58">
            <v>4.5999999999999996</v>
          </cell>
          <cell r="CP58">
            <v>100</v>
          </cell>
          <cell r="CQ58">
            <v>0</v>
          </cell>
          <cell r="CR58">
            <v>0.5</v>
          </cell>
          <cell r="CS58">
            <v>100</v>
          </cell>
          <cell r="CT58">
            <v>0</v>
          </cell>
          <cell r="CU58">
            <v>9.6999999999999993</v>
          </cell>
          <cell r="CV58">
            <v>100</v>
          </cell>
          <cell r="CW58">
            <v>0</v>
          </cell>
          <cell r="CX58">
            <v>1.5</v>
          </cell>
          <cell r="CY58">
            <v>100</v>
          </cell>
          <cell r="CZ58">
            <v>0</v>
          </cell>
          <cell r="DA58">
            <v>1.7</v>
          </cell>
          <cell r="DB58">
            <v>100</v>
          </cell>
          <cell r="DC58">
            <v>0</v>
          </cell>
          <cell r="DD58">
            <v>0.4</v>
          </cell>
          <cell r="DE58">
            <v>100</v>
          </cell>
          <cell r="DF58">
            <v>0</v>
          </cell>
        </row>
        <row r="59">
          <cell r="F59" t="str">
            <v>دانشگاه صنعتی قوچان</v>
          </cell>
          <cell r="G59" t="str">
            <v>احداث ساختمان چند منظوره</v>
          </cell>
          <cell r="BK59">
            <v>3.5</v>
          </cell>
          <cell r="BL59">
            <v>100</v>
          </cell>
          <cell r="BM59">
            <v>0</v>
          </cell>
          <cell r="BN59">
            <v>0.7</v>
          </cell>
          <cell r="BO59">
            <v>100</v>
          </cell>
          <cell r="BP59">
            <v>0</v>
          </cell>
          <cell r="BQ59">
            <v>8</v>
          </cell>
          <cell r="BR59">
            <v>100</v>
          </cell>
          <cell r="BS59">
            <v>0</v>
          </cell>
          <cell r="BT59">
            <v>26.2</v>
          </cell>
          <cell r="BU59">
            <v>100</v>
          </cell>
          <cell r="BV59">
            <v>0</v>
          </cell>
          <cell r="BW59">
            <v>11.2</v>
          </cell>
          <cell r="BX59">
            <v>100</v>
          </cell>
          <cell r="BY59">
            <v>0</v>
          </cell>
          <cell r="BZ59">
            <v>7.1</v>
          </cell>
          <cell r="CA59">
            <v>100</v>
          </cell>
          <cell r="CB59">
            <v>0</v>
          </cell>
          <cell r="CC59">
            <v>6.8</v>
          </cell>
          <cell r="CD59">
            <v>100</v>
          </cell>
          <cell r="CE59">
            <v>0</v>
          </cell>
          <cell r="CF59">
            <v>4.7</v>
          </cell>
          <cell r="CG59">
            <v>100</v>
          </cell>
          <cell r="CH59">
            <v>0</v>
          </cell>
          <cell r="CI59">
            <v>1.4</v>
          </cell>
          <cell r="CJ59">
            <v>100</v>
          </cell>
          <cell r="CK59">
            <v>0</v>
          </cell>
          <cell r="CL59">
            <v>12</v>
          </cell>
          <cell r="CM59">
            <v>100</v>
          </cell>
          <cell r="CN59">
            <v>0</v>
          </cell>
          <cell r="CO59">
            <v>4.5999999999999996</v>
          </cell>
          <cell r="CP59">
            <v>0</v>
          </cell>
          <cell r="CQ59">
            <v>100</v>
          </cell>
          <cell r="CR59">
            <v>0.5</v>
          </cell>
          <cell r="CS59">
            <v>100</v>
          </cell>
          <cell r="CT59">
            <v>0</v>
          </cell>
          <cell r="CU59">
            <v>9.6999999999999993</v>
          </cell>
          <cell r="CV59">
            <v>50</v>
          </cell>
          <cell r="CW59">
            <v>50</v>
          </cell>
          <cell r="CX59">
            <v>1.5</v>
          </cell>
          <cell r="CY59">
            <v>100</v>
          </cell>
          <cell r="CZ59">
            <v>0</v>
          </cell>
          <cell r="DA59">
            <v>1.7</v>
          </cell>
          <cell r="DB59">
            <v>100</v>
          </cell>
          <cell r="DC59">
            <v>0</v>
          </cell>
          <cell r="DD59">
            <v>0.4</v>
          </cell>
          <cell r="DE59">
            <v>100</v>
          </cell>
          <cell r="DF59">
            <v>0</v>
          </cell>
        </row>
        <row r="60">
          <cell r="F60" t="str">
            <v>مجتمع آموزش عالی گناباد</v>
          </cell>
          <cell r="G60" t="str">
            <v>شبکه آزمایشگاههای علمی ایران</v>
          </cell>
          <cell r="BK60">
            <v>3.5</v>
          </cell>
          <cell r="BL60">
            <v>50</v>
          </cell>
          <cell r="BM60">
            <v>50</v>
          </cell>
          <cell r="BN60">
            <v>0.7</v>
          </cell>
          <cell r="BO60">
            <v>100</v>
          </cell>
          <cell r="BP60">
            <v>0</v>
          </cell>
          <cell r="BQ60">
            <v>7</v>
          </cell>
          <cell r="BR60">
            <v>100</v>
          </cell>
          <cell r="BS60">
            <v>0</v>
          </cell>
          <cell r="BT60">
            <v>19</v>
          </cell>
          <cell r="BU60">
            <v>100</v>
          </cell>
          <cell r="BV60">
            <v>0</v>
          </cell>
          <cell r="BW60">
            <v>11.2</v>
          </cell>
          <cell r="BX60">
            <v>100</v>
          </cell>
          <cell r="BY60">
            <v>0</v>
          </cell>
          <cell r="BZ60">
            <v>7.1</v>
          </cell>
          <cell r="CA60">
            <v>100</v>
          </cell>
          <cell r="CB60">
            <v>0</v>
          </cell>
          <cell r="CC60">
            <v>8</v>
          </cell>
          <cell r="CD60">
            <v>15</v>
          </cell>
          <cell r="CE60">
            <v>85</v>
          </cell>
          <cell r="CF60">
            <v>4.7</v>
          </cell>
          <cell r="CG60">
            <v>0</v>
          </cell>
          <cell r="CH60">
            <v>100</v>
          </cell>
          <cell r="CI60">
            <v>4</v>
          </cell>
          <cell r="CJ60">
            <v>0</v>
          </cell>
          <cell r="CK60">
            <v>100</v>
          </cell>
          <cell r="CL60">
            <v>12</v>
          </cell>
          <cell r="CM60">
            <v>20</v>
          </cell>
          <cell r="CN60">
            <v>80</v>
          </cell>
          <cell r="CO60">
            <v>4.5999999999999996</v>
          </cell>
          <cell r="CP60">
            <v>100</v>
          </cell>
          <cell r="CQ60">
            <v>0</v>
          </cell>
          <cell r="CR60">
            <v>1.9</v>
          </cell>
          <cell r="CS60">
            <v>0</v>
          </cell>
          <cell r="CT60">
            <v>100</v>
          </cell>
          <cell r="CU60">
            <v>9.6999999999999993</v>
          </cell>
          <cell r="CV60">
            <v>0</v>
          </cell>
          <cell r="CW60">
            <v>100</v>
          </cell>
          <cell r="CX60">
            <v>4.5</v>
          </cell>
          <cell r="CY60">
            <v>0</v>
          </cell>
          <cell r="CZ60">
            <v>100</v>
          </cell>
          <cell r="DA60">
            <v>1.7</v>
          </cell>
          <cell r="DB60">
            <v>0</v>
          </cell>
          <cell r="DC60">
            <v>100</v>
          </cell>
          <cell r="DD60">
            <v>0.4</v>
          </cell>
          <cell r="DE60">
            <v>0</v>
          </cell>
          <cell r="DF60">
            <v>100</v>
          </cell>
        </row>
        <row r="61">
          <cell r="F61" t="str">
            <v>مجتمع آموزش عالی گناباد</v>
          </cell>
          <cell r="G61" t="str">
            <v>فاز دوم دانشکده علوم مجتمع آموزش عالی گناباد</v>
          </cell>
          <cell r="BK61">
            <v>3.5</v>
          </cell>
          <cell r="BL61">
            <v>50</v>
          </cell>
          <cell r="BM61">
            <v>50</v>
          </cell>
          <cell r="BN61">
            <v>0.7</v>
          </cell>
          <cell r="BO61">
            <v>100</v>
          </cell>
          <cell r="BP61">
            <v>0</v>
          </cell>
          <cell r="BQ61">
            <v>7</v>
          </cell>
          <cell r="BR61">
            <v>100</v>
          </cell>
          <cell r="BS61">
            <v>0</v>
          </cell>
          <cell r="BT61">
            <v>19</v>
          </cell>
          <cell r="BU61">
            <v>100</v>
          </cell>
          <cell r="BV61">
            <v>0</v>
          </cell>
          <cell r="BW61">
            <v>11.2</v>
          </cell>
          <cell r="BX61">
            <v>100</v>
          </cell>
          <cell r="BY61">
            <v>0</v>
          </cell>
          <cell r="BZ61">
            <v>7.1</v>
          </cell>
          <cell r="CA61">
            <v>100</v>
          </cell>
          <cell r="CB61">
            <v>0</v>
          </cell>
          <cell r="CC61">
            <v>8</v>
          </cell>
          <cell r="CD61">
            <v>100</v>
          </cell>
          <cell r="CE61">
            <v>0</v>
          </cell>
          <cell r="CF61">
            <v>4.7</v>
          </cell>
          <cell r="CG61">
            <v>0</v>
          </cell>
          <cell r="CH61">
            <v>100</v>
          </cell>
          <cell r="CI61">
            <v>4</v>
          </cell>
          <cell r="CJ61">
            <v>0</v>
          </cell>
          <cell r="CK61">
            <v>100</v>
          </cell>
          <cell r="CL61">
            <v>12</v>
          </cell>
          <cell r="CM61">
            <v>30</v>
          </cell>
          <cell r="CN61">
            <v>70</v>
          </cell>
          <cell r="CO61">
            <v>4.5999999999999996</v>
          </cell>
          <cell r="CP61">
            <v>90</v>
          </cell>
          <cell r="CQ61">
            <v>10</v>
          </cell>
          <cell r="CR61">
            <v>1.9</v>
          </cell>
          <cell r="CS61">
            <v>0</v>
          </cell>
          <cell r="CT61">
            <v>100</v>
          </cell>
          <cell r="CU61">
            <v>9.6999999999999993</v>
          </cell>
          <cell r="CV61">
            <v>0</v>
          </cell>
          <cell r="CW61">
            <v>100</v>
          </cell>
          <cell r="CX61">
            <v>4.5</v>
          </cell>
          <cell r="CY61">
            <v>0</v>
          </cell>
          <cell r="CZ61">
            <v>100</v>
          </cell>
          <cell r="DA61">
            <v>1.7</v>
          </cell>
          <cell r="DB61">
            <v>0</v>
          </cell>
          <cell r="DC61">
            <v>100</v>
          </cell>
          <cell r="DD61">
            <v>0.4</v>
          </cell>
          <cell r="DE61">
            <v>0</v>
          </cell>
          <cell r="DF61">
            <v>100</v>
          </cell>
        </row>
        <row r="62">
          <cell r="F62" t="str">
            <v>مجتمع آموزش عالی گناباد</v>
          </cell>
          <cell r="G62" t="str">
            <v>مرکز کارآفرینی و ارتباط با صنعت دانشگاه</v>
          </cell>
          <cell r="BK62">
            <v>3.5</v>
          </cell>
          <cell r="BL62">
            <v>100</v>
          </cell>
          <cell r="BM62">
            <v>0</v>
          </cell>
          <cell r="BN62">
            <v>0.7</v>
          </cell>
          <cell r="BO62">
            <v>100</v>
          </cell>
          <cell r="BP62">
            <v>0</v>
          </cell>
          <cell r="BQ62">
            <v>7</v>
          </cell>
          <cell r="BR62">
            <v>100</v>
          </cell>
          <cell r="BS62">
            <v>0</v>
          </cell>
          <cell r="BT62">
            <v>19</v>
          </cell>
          <cell r="BU62">
            <v>100</v>
          </cell>
          <cell r="BV62">
            <v>0</v>
          </cell>
          <cell r="BW62">
            <v>11.2</v>
          </cell>
          <cell r="BX62">
            <v>100</v>
          </cell>
          <cell r="BY62">
            <v>0</v>
          </cell>
          <cell r="BZ62">
            <v>7.1</v>
          </cell>
          <cell r="CA62">
            <v>100</v>
          </cell>
          <cell r="CB62">
            <v>0</v>
          </cell>
          <cell r="CC62">
            <v>8</v>
          </cell>
          <cell r="CD62">
            <v>100</v>
          </cell>
          <cell r="CE62">
            <v>0</v>
          </cell>
          <cell r="CF62">
            <v>4.7</v>
          </cell>
          <cell r="CG62">
            <v>100</v>
          </cell>
          <cell r="CH62">
            <v>0</v>
          </cell>
          <cell r="CI62">
            <v>4</v>
          </cell>
          <cell r="CJ62">
            <v>70</v>
          </cell>
          <cell r="CK62">
            <v>30</v>
          </cell>
          <cell r="CL62">
            <v>12</v>
          </cell>
          <cell r="CM62">
            <v>100</v>
          </cell>
          <cell r="CN62">
            <v>0</v>
          </cell>
          <cell r="CO62">
            <v>4.5999999999999996</v>
          </cell>
          <cell r="CP62">
            <v>100</v>
          </cell>
          <cell r="CQ62">
            <v>0</v>
          </cell>
          <cell r="CR62">
            <v>1.9</v>
          </cell>
          <cell r="CS62">
            <v>100</v>
          </cell>
          <cell r="CT62">
            <v>0</v>
          </cell>
          <cell r="CU62">
            <v>9.6999999999999993</v>
          </cell>
          <cell r="CV62">
            <v>40</v>
          </cell>
          <cell r="CW62">
            <v>60</v>
          </cell>
          <cell r="CX62">
            <v>4.5</v>
          </cell>
          <cell r="CY62">
            <v>20</v>
          </cell>
          <cell r="CZ62">
            <v>80</v>
          </cell>
          <cell r="DA62">
            <v>1.7</v>
          </cell>
          <cell r="DB62">
            <v>100</v>
          </cell>
          <cell r="DC62">
            <v>0</v>
          </cell>
          <cell r="DD62">
            <v>0.4</v>
          </cell>
          <cell r="DE62">
            <v>0</v>
          </cell>
          <cell r="DF62">
            <v>100</v>
          </cell>
        </row>
        <row r="63">
          <cell r="F63" t="str">
            <v>دانشگاه صنعتی شریف</v>
          </cell>
          <cell r="G63" t="str">
            <v>احداث طبقه هفتم دانشکده برق</v>
          </cell>
          <cell r="BK63">
            <v>3.5</v>
          </cell>
          <cell r="BL63">
            <v>100</v>
          </cell>
          <cell r="BM63">
            <v>0</v>
          </cell>
          <cell r="BN63">
            <v>0.7</v>
          </cell>
          <cell r="BO63">
            <v>100</v>
          </cell>
          <cell r="BP63">
            <v>0</v>
          </cell>
          <cell r="BQ63">
            <v>8</v>
          </cell>
          <cell r="BR63">
            <v>100</v>
          </cell>
          <cell r="BS63">
            <v>0</v>
          </cell>
          <cell r="BT63">
            <v>26.2</v>
          </cell>
          <cell r="BU63">
            <v>100</v>
          </cell>
          <cell r="BV63">
            <v>0</v>
          </cell>
          <cell r="BW63">
            <v>11.2</v>
          </cell>
          <cell r="BX63">
            <v>100</v>
          </cell>
          <cell r="BY63">
            <v>0</v>
          </cell>
          <cell r="BZ63">
            <v>7.1</v>
          </cell>
          <cell r="CA63">
            <v>100</v>
          </cell>
          <cell r="CB63">
            <v>0</v>
          </cell>
          <cell r="CC63">
            <v>6.8</v>
          </cell>
          <cell r="CD63">
            <v>70</v>
          </cell>
          <cell r="CE63">
            <v>30</v>
          </cell>
          <cell r="CF63">
            <v>4.7</v>
          </cell>
          <cell r="CG63">
            <v>90</v>
          </cell>
          <cell r="CH63">
            <v>10</v>
          </cell>
          <cell r="CI63">
            <v>1.4</v>
          </cell>
          <cell r="CJ63">
            <v>90</v>
          </cell>
          <cell r="CK63">
            <v>10</v>
          </cell>
          <cell r="CL63">
            <v>12</v>
          </cell>
          <cell r="CM63">
            <v>80</v>
          </cell>
          <cell r="CN63">
            <v>20</v>
          </cell>
          <cell r="CO63">
            <v>4.5999999999999996</v>
          </cell>
          <cell r="CP63">
            <v>100</v>
          </cell>
          <cell r="CQ63">
            <v>0</v>
          </cell>
          <cell r="CR63">
            <v>0.5</v>
          </cell>
          <cell r="CS63">
            <v>80</v>
          </cell>
          <cell r="CT63">
            <v>20</v>
          </cell>
          <cell r="CU63">
            <v>9.6999999999999993</v>
          </cell>
          <cell r="CV63">
            <v>50</v>
          </cell>
          <cell r="CW63">
            <v>50</v>
          </cell>
          <cell r="CX63">
            <v>1.5</v>
          </cell>
          <cell r="CY63">
            <v>80</v>
          </cell>
          <cell r="CZ63">
            <v>20</v>
          </cell>
          <cell r="DA63">
            <v>1.7</v>
          </cell>
          <cell r="DB63">
            <v>80</v>
          </cell>
          <cell r="DC63">
            <v>20</v>
          </cell>
          <cell r="DD63">
            <v>0.4</v>
          </cell>
          <cell r="DE63">
            <v>0</v>
          </cell>
          <cell r="DF63">
            <v>100</v>
          </cell>
        </row>
        <row r="64">
          <cell r="F64" t="str">
            <v>دانشگاه صنعتی شریف</v>
          </cell>
          <cell r="G64" t="str">
            <v>احداث طبقه ششم دانشکده فیزیک</v>
          </cell>
          <cell r="BK64">
            <v>3.5</v>
          </cell>
          <cell r="BL64">
            <v>100</v>
          </cell>
          <cell r="BM64">
            <v>0</v>
          </cell>
          <cell r="BN64">
            <v>0.7</v>
          </cell>
          <cell r="BO64">
            <v>100</v>
          </cell>
          <cell r="BP64">
            <v>0</v>
          </cell>
          <cell r="BQ64">
            <v>8</v>
          </cell>
          <cell r="BR64">
            <v>100</v>
          </cell>
          <cell r="BS64">
            <v>0</v>
          </cell>
          <cell r="BT64">
            <v>26.2</v>
          </cell>
          <cell r="BU64">
            <v>100</v>
          </cell>
          <cell r="BV64">
            <v>0</v>
          </cell>
          <cell r="BW64">
            <v>11.2</v>
          </cell>
          <cell r="BX64">
            <v>100</v>
          </cell>
          <cell r="BY64">
            <v>0</v>
          </cell>
          <cell r="BZ64">
            <v>7.1</v>
          </cell>
          <cell r="CA64">
            <v>100</v>
          </cell>
          <cell r="CB64">
            <v>0</v>
          </cell>
          <cell r="CC64">
            <v>6.8</v>
          </cell>
          <cell r="CD64">
            <v>100</v>
          </cell>
          <cell r="CE64">
            <v>0</v>
          </cell>
          <cell r="CF64">
            <v>4.7</v>
          </cell>
          <cell r="CG64">
            <v>70</v>
          </cell>
          <cell r="CH64">
            <v>30</v>
          </cell>
          <cell r="CI64">
            <v>1.4</v>
          </cell>
          <cell r="CJ64">
            <v>70</v>
          </cell>
          <cell r="CK64">
            <v>30</v>
          </cell>
          <cell r="CL64">
            <v>12</v>
          </cell>
          <cell r="CM64">
            <v>70</v>
          </cell>
          <cell r="CN64">
            <v>30</v>
          </cell>
          <cell r="CO64">
            <v>4.5999999999999996</v>
          </cell>
          <cell r="CP64">
            <v>50</v>
          </cell>
          <cell r="CQ64">
            <v>50</v>
          </cell>
          <cell r="CR64">
            <v>0.5</v>
          </cell>
          <cell r="CS64">
            <v>50</v>
          </cell>
          <cell r="CT64">
            <v>50</v>
          </cell>
          <cell r="CU64">
            <v>9.6999999999999993</v>
          </cell>
          <cell r="CV64">
            <v>50</v>
          </cell>
          <cell r="CW64">
            <v>50</v>
          </cell>
          <cell r="CX64">
            <v>1.5</v>
          </cell>
          <cell r="CY64">
            <v>100</v>
          </cell>
          <cell r="CZ64">
            <v>0</v>
          </cell>
          <cell r="DA64">
            <v>1.7</v>
          </cell>
          <cell r="DB64">
            <v>50</v>
          </cell>
          <cell r="DC64">
            <v>50</v>
          </cell>
          <cell r="DD64">
            <v>0.4</v>
          </cell>
          <cell r="DE64">
            <v>0</v>
          </cell>
          <cell r="DF64">
            <v>100</v>
          </cell>
        </row>
        <row r="65">
          <cell r="F65" t="str">
            <v>دانشگاه صنعتی شریف</v>
          </cell>
          <cell r="G65" t="str">
            <v>تجهیز کلاسهای درس</v>
          </cell>
          <cell r="BK65">
            <v>3.5</v>
          </cell>
          <cell r="BL65">
            <v>0</v>
          </cell>
          <cell r="BM65">
            <v>0</v>
          </cell>
          <cell r="BN65">
            <v>0.7</v>
          </cell>
          <cell r="BO65">
            <v>0</v>
          </cell>
          <cell r="BP65">
            <v>0</v>
          </cell>
          <cell r="BQ65">
            <v>8</v>
          </cell>
          <cell r="BR65">
            <v>0</v>
          </cell>
          <cell r="BS65">
            <v>0</v>
          </cell>
          <cell r="BT65">
            <v>26.2</v>
          </cell>
          <cell r="BU65">
            <v>0</v>
          </cell>
          <cell r="BV65">
            <v>0</v>
          </cell>
          <cell r="BW65">
            <v>11.2</v>
          </cell>
          <cell r="BX65">
            <v>0</v>
          </cell>
          <cell r="BY65">
            <v>0</v>
          </cell>
          <cell r="BZ65">
            <v>7.1</v>
          </cell>
          <cell r="CA65">
            <v>0</v>
          </cell>
          <cell r="CB65">
            <v>0</v>
          </cell>
          <cell r="CC65">
            <v>6.8</v>
          </cell>
          <cell r="CD65">
            <v>0</v>
          </cell>
          <cell r="CE65">
            <v>0</v>
          </cell>
          <cell r="CF65">
            <v>4.7</v>
          </cell>
          <cell r="CG65">
            <v>0</v>
          </cell>
          <cell r="CH65">
            <v>0</v>
          </cell>
          <cell r="CI65">
            <v>1.4</v>
          </cell>
          <cell r="CJ65">
            <v>0</v>
          </cell>
          <cell r="CK65">
            <v>0</v>
          </cell>
          <cell r="CL65">
            <v>12</v>
          </cell>
          <cell r="CM65">
            <v>0</v>
          </cell>
          <cell r="CN65">
            <v>0</v>
          </cell>
          <cell r="CO65">
            <v>4.5999999999999996</v>
          </cell>
          <cell r="CP65">
            <v>0</v>
          </cell>
          <cell r="CQ65">
            <v>0</v>
          </cell>
          <cell r="CR65">
            <v>0.5</v>
          </cell>
          <cell r="CS65">
            <v>0</v>
          </cell>
          <cell r="CT65">
            <v>0</v>
          </cell>
          <cell r="CU65">
            <v>9.6999999999999993</v>
          </cell>
          <cell r="CV65">
            <v>0</v>
          </cell>
          <cell r="CW65">
            <v>0</v>
          </cell>
          <cell r="CX65">
            <v>1.5</v>
          </cell>
          <cell r="CY65">
            <v>0</v>
          </cell>
          <cell r="CZ65">
            <v>0</v>
          </cell>
          <cell r="DA65">
            <v>1.7</v>
          </cell>
          <cell r="DB65">
            <v>0</v>
          </cell>
          <cell r="DC65">
            <v>0</v>
          </cell>
          <cell r="DD65">
            <v>0.4</v>
          </cell>
          <cell r="DE65">
            <v>0</v>
          </cell>
          <cell r="DF65">
            <v>0</v>
          </cell>
        </row>
        <row r="66">
          <cell r="F66" t="str">
            <v>دانشکده فنی و مهندسی گلپایگان</v>
          </cell>
          <cell r="G66" t="str">
            <v>توسعه و تجهیز سلف سرویس</v>
          </cell>
          <cell r="BK66">
            <v>3.5</v>
          </cell>
          <cell r="BL66">
            <v>100</v>
          </cell>
          <cell r="BM66">
            <v>0</v>
          </cell>
          <cell r="BN66">
            <v>0.7</v>
          </cell>
          <cell r="BO66">
            <v>100</v>
          </cell>
          <cell r="BP66">
            <v>0</v>
          </cell>
          <cell r="BQ66">
            <v>8</v>
          </cell>
          <cell r="BR66">
            <v>100</v>
          </cell>
          <cell r="BS66">
            <v>0</v>
          </cell>
          <cell r="BT66">
            <v>26.2</v>
          </cell>
          <cell r="BU66">
            <v>100</v>
          </cell>
          <cell r="BV66">
            <v>0</v>
          </cell>
          <cell r="BW66">
            <v>11.2</v>
          </cell>
          <cell r="BX66">
            <v>100</v>
          </cell>
          <cell r="BY66">
            <v>0</v>
          </cell>
          <cell r="BZ66">
            <v>7.1</v>
          </cell>
          <cell r="CA66">
            <v>10</v>
          </cell>
          <cell r="CB66">
            <v>90</v>
          </cell>
          <cell r="CC66">
            <v>6.8</v>
          </cell>
          <cell r="CD66">
            <v>0</v>
          </cell>
          <cell r="CE66">
            <v>100</v>
          </cell>
          <cell r="CF66">
            <v>4.7</v>
          </cell>
          <cell r="CG66">
            <v>0</v>
          </cell>
          <cell r="CH66">
            <v>100</v>
          </cell>
          <cell r="CI66">
            <v>1.4</v>
          </cell>
          <cell r="CJ66">
            <v>0</v>
          </cell>
          <cell r="CK66">
            <v>100</v>
          </cell>
          <cell r="CL66">
            <v>12</v>
          </cell>
          <cell r="CM66">
            <v>0</v>
          </cell>
          <cell r="CN66">
            <v>100</v>
          </cell>
          <cell r="CO66">
            <v>4.5999999999999996</v>
          </cell>
          <cell r="CP66">
            <v>0</v>
          </cell>
          <cell r="CQ66">
            <v>100</v>
          </cell>
          <cell r="CR66">
            <v>0.5</v>
          </cell>
          <cell r="CS66">
            <v>0</v>
          </cell>
          <cell r="CT66">
            <v>100</v>
          </cell>
          <cell r="CU66">
            <v>9.6999999999999993</v>
          </cell>
          <cell r="CV66">
            <v>0</v>
          </cell>
          <cell r="CW66">
            <v>100</v>
          </cell>
          <cell r="CX66">
            <v>1.5</v>
          </cell>
          <cell r="CY66">
            <v>0</v>
          </cell>
          <cell r="CZ66">
            <v>100</v>
          </cell>
          <cell r="DA66">
            <v>1.7</v>
          </cell>
          <cell r="DB66">
            <v>0</v>
          </cell>
          <cell r="DC66">
            <v>100</v>
          </cell>
          <cell r="DD66">
            <v>0.4</v>
          </cell>
          <cell r="DE66">
            <v>0</v>
          </cell>
          <cell r="DF66">
            <v>100</v>
          </cell>
        </row>
        <row r="67">
          <cell r="F67" t="str">
            <v>دانشگاه تبریز</v>
          </cell>
          <cell r="G67" t="str">
            <v>تکمیل بلوک یک خوابگاه دانشجویی داخل دانشگاه</v>
          </cell>
          <cell r="BK67">
            <v>3.5</v>
          </cell>
          <cell r="BL67">
            <v>2</v>
          </cell>
          <cell r="BM67">
            <v>1.5</v>
          </cell>
          <cell r="BN67">
            <v>0.7</v>
          </cell>
          <cell r="BO67">
            <v>0.7</v>
          </cell>
          <cell r="BP67">
            <v>0</v>
          </cell>
          <cell r="BQ67">
            <v>8</v>
          </cell>
          <cell r="BR67">
            <v>8</v>
          </cell>
          <cell r="BS67">
            <v>0</v>
          </cell>
          <cell r="BT67">
            <v>26.2</v>
          </cell>
          <cell r="BU67">
            <v>26.2</v>
          </cell>
          <cell r="BV67">
            <v>0</v>
          </cell>
          <cell r="BW67">
            <v>11.2</v>
          </cell>
          <cell r="BX67">
            <v>11.2</v>
          </cell>
          <cell r="BY67">
            <v>0</v>
          </cell>
          <cell r="BZ67">
            <v>7.1</v>
          </cell>
          <cell r="CA67">
            <v>7.1</v>
          </cell>
          <cell r="CB67">
            <v>0</v>
          </cell>
          <cell r="CC67">
            <v>6.8</v>
          </cell>
          <cell r="CD67">
            <v>6.8</v>
          </cell>
          <cell r="CE67">
            <v>0</v>
          </cell>
          <cell r="CF67">
            <v>4.7</v>
          </cell>
          <cell r="CG67">
            <v>4.7</v>
          </cell>
          <cell r="CH67">
            <v>0</v>
          </cell>
          <cell r="CI67">
            <v>1.4</v>
          </cell>
          <cell r="CJ67">
            <v>0</v>
          </cell>
          <cell r="CK67">
            <v>1.4</v>
          </cell>
          <cell r="CL67">
            <v>12</v>
          </cell>
          <cell r="CM67">
            <v>0</v>
          </cell>
          <cell r="CN67">
            <v>12</v>
          </cell>
          <cell r="CO67">
            <v>4.5999999999999996</v>
          </cell>
          <cell r="CP67">
            <v>0</v>
          </cell>
          <cell r="CQ67">
            <v>4.5999999999999996</v>
          </cell>
          <cell r="CR67">
            <v>0.5</v>
          </cell>
          <cell r="CS67">
            <v>0</v>
          </cell>
          <cell r="CT67">
            <v>0.5</v>
          </cell>
          <cell r="CU67">
            <v>9.6999999999999993</v>
          </cell>
          <cell r="CV67">
            <v>0</v>
          </cell>
          <cell r="CW67">
            <v>9.6999999999999993</v>
          </cell>
          <cell r="CX67">
            <v>1.5</v>
          </cell>
          <cell r="CY67">
            <v>0</v>
          </cell>
          <cell r="CZ67">
            <v>1.5</v>
          </cell>
          <cell r="DA67">
            <v>1.7</v>
          </cell>
          <cell r="DB67">
            <v>0</v>
          </cell>
          <cell r="DC67">
            <v>1.7</v>
          </cell>
          <cell r="DD67">
            <v>0.4</v>
          </cell>
          <cell r="DE67">
            <v>0</v>
          </cell>
          <cell r="DF67">
            <v>0.4</v>
          </cell>
        </row>
        <row r="68">
          <cell r="F68" t="str">
            <v>دانشگاه تبریز</v>
          </cell>
          <cell r="G68" t="str">
            <v>تکمیل بلوک دو  خوابگاه دانشجویی داخل دانشگاه</v>
          </cell>
          <cell r="BK68">
            <v>3.5</v>
          </cell>
          <cell r="BL68">
            <v>2</v>
          </cell>
          <cell r="BM68">
            <v>1.5</v>
          </cell>
          <cell r="BN68">
            <v>0.7</v>
          </cell>
          <cell r="BO68">
            <v>0.7</v>
          </cell>
          <cell r="BP68">
            <v>0</v>
          </cell>
          <cell r="BQ68">
            <v>8</v>
          </cell>
          <cell r="BR68">
            <v>8</v>
          </cell>
          <cell r="BS68">
            <v>0</v>
          </cell>
          <cell r="BT68">
            <v>26.2</v>
          </cell>
          <cell r="BU68">
            <v>26.2</v>
          </cell>
          <cell r="BV68">
            <v>0</v>
          </cell>
          <cell r="BW68">
            <v>11.2</v>
          </cell>
          <cell r="BX68">
            <v>11.2</v>
          </cell>
          <cell r="BY68">
            <v>0</v>
          </cell>
          <cell r="BZ68">
            <v>7.1</v>
          </cell>
          <cell r="CA68">
            <v>7.1</v>
          </cell>
          <cell r="CB68">
            <v>0</v>
          </cell>
          <cell r="CC68">
            <v>6.8</v>
          </cell>
          <cell r="CD68">
            <v>6.8</v>
          </cell>
          <cell r="CE68">
            <v>0</v>
          </cell>
          <cell r="CF68">
            <v>4.7</v>
          </cell>
          <cell r="CG68">
            <v>4.7</v>
          </cell>
          <cell r="CH68">
            <v>0</v>
          </cell>
          <cell r="CI68">
            <v>1.4</v>
          </cell>
          <cell r="CJ68">
            <v>0</v>
          </cell>
          <cell r="CK68">
            <v>1.4</v>
          </cell>
          <cell r="CL68">
            <v>12</v>
          </cell>
          <cell r="CM68">
            <v>0</v>
          </cell>
          <cell r="CN68">
            <v>12</v>
          </cell>
          <cell r="CO68">
            <v>4.5999999999999996</v>
          </cell>
          <cell r="CP68">
            <v>0</v>
          </cell>
          <cell r="CQ68">
            <v>4.5999999999999996</v>
          </cell>
          <cell r="CR68">
            <v>0.5</v>
          </cell>
          <cell r="CS68">
            <v>0</v>
          </cell>
          <cell r="CT68">
            <v>0.5</v>
          </cell>
          <cell r="CU68">
            <v>9.6999999999999993</v>
          </cell>
          <cell r="CV68">
            <v>0</v>
          </cell>
          <cell r="CW68">
            <v>9.6999999999999993</v>
          </cell>
          <cell r="CX68">
            <v>1.5</v>
          </cell>
          <cell r="CY68">
            <v>0</v>
          </cell>
          <cell r="CZ68">
            <v>1.5</v>
          </cell>
          <cell r="DA68">
            <v>1.7</v>
          </cell>
          <cell r="DB68">
            <v>0</v>
          </cell>
          <cell r="DC68">
            <v>1.7</v>
          </cell>
          <cell r="DD68">
            <v>0.4</v>
          </cell>
          <cell r="DE68">
            <v>0</v>
          </cell>
          <cell r="DF68">
            <v>0.4</v>
          </cell>
        </row>
        <row r="69">
          <cell r="F69" t="str">
            <v>دانشگاه تبریز</v>
          </cell>
          <cell r="G69" t="str">
            <v>تکمیل بلوک یک خوابگاه دانشجویی کرکج</v>
          </cell>
          <cell r="BK69">
            <v>3.5</v>
          </cell>
          <cell r="BL69">
            <v>1.5</v>
          </cell>
          <cell r="BM69">
            <v>1</v>
          </cell>
          <cell r="BN69">
            <v>0.7</v>
          </cell>
          <cell r="BO69">
            <v>0.7</v>
          </cell>
          <cell r="BP69">
            <v>0</v>
          </cell>
          <cell r="BQ69">
            <v>8</v>
          </cell>
          <cell r="BR69">
            <v>8</v>
          </cell>
          <cell r="BS69">
            <v>0</v>
          </cell>
          <cell r="BT69">
            <v>26.2</v>
          </cell>
          <cell r="BU69">
            <v>26.2</v>
          </cell>
          <cell r="BV69">
            <v>0</v>
          </cell>
          <cell r="BW69">
            <v>11.2</v>
          </cell>
          <cell r="BX69">
            <v>11.2</v>
          </cell>
          <cell r="BY69">
            <v>0</v>
          </cell>
          <cell r="BZ69">
            <v>7.1</v>
          </cell>
          <cell r="CA69">
            <v>0</v>
          </cell>
          <cell r="CB69">
            <v>7.1</v>
          </cell>
          <cell r="CC69">
            <v>6.8</v>
          </cell>
          <cell r="CD69">
            <v>0</v>
          </cell>
          <cell r="CE69">
            <v>6.8</v>
          </cell>
          <cell r="CF69">
            <v>4.7</v>
          </cell>
          <cell r="CG69">
            <v>0</v>
          </cell>
          <cell r="CH69">
            <v>4.7</v>
          </cell>
          <cell r="CI69">
            <v>1.4</v>
          </cell>
          <cell r="CJ69">
            <v>0</v>
          </cell>
          <cell r="CK69">
            <v>0</v>
          </cell>
          <cell r="CL69">
            <v>12</v>
          </cell>
          <cell r="CM69">
            <v>0</v>
          </cell>
          <cell r="CN69">
            <v>0</v>
          </cell>
          <cell r="CO69">
            <v>4.5999999999999996</v>
          </cell>
          <cell r="CP69">
            <v>0</v>
          </cell>
          <cell r="CQ69">
            <v>0</v>
          </cell>
          <cell r="CR69">
            <v>0.5</v>
          </cell>
          <cell r="CS69">
            <v>0</v>
          </cell>
          <cell r="CT69">
            <v>0</v>
          </cell>
          <cell r="CU69">
            <v>9.6999999999999993</v>
          </cell>
          <cell r="CV69">
            <v>0</v>
          </cell>
          <cell r="CW69">
            <v>0</v>
          </cell>
          <cell r="CX69">
            <v>1.5</v>
          </cell>
          <cell r="CY69">
            <v>0</v>
          </cell>
          <cell r="CZ69">
            <v>0</v>
          </cell>
          <cell r="DA69">
            <v>1.7</v>
          </cell>
          <cell r="DB69">
            <v>0</v>
          </cell>
          <cell r="DC69">
            <v>0</v>
          </cell>
          <cell r="DD69">
            <v>0.4</v>
          </cell>
          <cell r="DE69">
            <v>0</v>
          </cell>
          <cell r="DF69">
            <v>0</v>
          </cell>
        </row>
        <row r="70">
          <cell r="F70" t="str">
            <v>دانشگاه تبریز</v>
          </cell>
          <cell r="G70" t="str">
            <v>تکمیل بلوک دو خوابگاه دانشجویی کرکج</v>
          </cell>
          <cell r="BK70">
            <v>3.5</v>
          </cell>
          <cell r="BL70">
            <v>1.5</v>
          </cell>
          <cell r="BM70">
            <v>1</v>
          </cell>
          <cell r="BN70">
            <v>0.7</v>
          </cell>
          <cell r="BO70">
            <v>0.7</v>
          </cell>
          <cell r="BP70">
            <v>0</v>
          </cell>
          <cell r="BQ70">
            <v>8</v>
          </cell>
          <cell r="BR70">
            <v>8</v>
          </cell>
          <cell r="BS70">
            <v>0</v>
          </cell>
          <cell r="BT70">
            <v>26.2</v>
          </cell>
          <cell r="BU70">
            <v>26.2</v>
          </cell>
          <cell r="BV70">
            <v>0</v>
          </cell>
          <cell r="BW70">
            <v>11.2</v>
          </cell>
          <cell r="BX70">
            <v>11.2</v>
          </cell>
          <cell r="BY70">
            <v>0</v>
          </cell>
          <cell r="BZ70">
            <v>7.1</v>
          </cell>
          <cell r="CA70">
            <v>0</v>
          </cell>
          <cell r="CB70">
            <v>7.1</v>
          </cell>
          <cell r="CC70">
            <v>6.8</v>
          </cell>
          <cell r="CD70">
            <v>0</v>
          </cell>
          <cell r="CE70">
            <v>6.8</v>
          </cell>
          <cell r="CF70">
            <v>4.7</v>
          </cell>
          <cell r="CG70">
            <v>0</v>
          </cell>
          <cell r="CH70">
            <v>4.7</v>
          </cell>
          <cell r="CI70">
            <v>1.4</v>
          </cell>
          <cell r="CJ70">
            <v>0</v>
          </cell>
          <cell r="CK70">
            <v>0</v>
          </cell>
          <cell r="CL70">
            <v>12</v>
          </cell>
          <cell r="CM70">
            <v>0</v>
          </cell>
          <cell r="CN70">
            <v>0</v>
          </cell>
          <cell r="CO70">
            <v>4.5999999999999996</v>
          </cell>
          <cell r="CP70">
            <v>0</v>
          </cell>
          <cell r="CQ70">
            <v>0</v>
          </cell>
          <cell r="CR70">
            <v>0.5</v>
          </cell>
          <cell r="CS70">
            <v>0</v>
          </cell>
          <cell r="CT70">
            <v>0</v>
          </cell>
          <cell r="CU70">
            <v>9.6999999999999993</v>
          </cell>
          <cell r="CV70">
            <v>0</v>
          </cell>
          <cell r="CW70">
            <v>0</v>
          </cell>
          <cell r="CX70">
            <v>1.5</v>
          </cell>
          <cell r="CY70">
            <v>0</v>
          </cell>
          <cell r="CZ70">
            <v>0</v>
          </cell>
          <cell r="DA70">
            <v>1.7</v>
          </cell>
          <cell r="DB70">
            <v>0</v>
          </cell>
          <cell r="DC70">
            <v>0</v>
          </cell>
          <cell r="DD70">
            <v>0.4</v>
          </cell>
          <cell r="DE70">
            <v>0</v>
          </cell>
          <cell r="DF70">
            <v>0</v>
          </cell>
        </row>
        <row r="71">
          <cell r="F71" t="str">
            <v>دانشگاه تبریز</v>
          </cell>
          <cell r="G71" t="str">
            <v>تکمیل  گلخانه تحقیقاتی</v>
          </cell>
          <cell r="BK71">
            <v>3.5</v>
          </cell>
          <cell r="BL71">
            <v>1.5</v>
          </cell>
          <cell r="BM71">
            <v>1</v>
          </cell>
          <cell r="BN71">
            <v>0.7</v>
          </cell>
          <cell r="BO71">
            <v>0.7</v>
          </cell>
          <cell r="BP71">
            <v>0</v>
          </cell>
          <cell r="BQ71">
            <v>8</v>
          </cell>
          <cell r="BR71">
            <v>8</v>
          </cell>
          <cell r="BS71">
            <v>0</v>
          </cell>
          <cell r="BT71">
            <v>26.2</v>
          </cell>
          <cell r="BU71">
            <v>26.2</v>
          </cell>
          <cell r="BV71">
            <v>0</v>
          </cell>
          <cell r="BW71">
            <v>11.2</v>
          </cell>
          <cell r="BX71">
            <v>0</v>
          </cell>
          <cell r="BY71">
            <v>11.2</v>
          </cell>
          <cell r="BZ71">
            <v>7.1</v>
          </cell>
          <cell r="CA71">
            <v>0</v>
          </cell>
          <cell r="CB71">
            <v>7.1</v>
          </cell>
          <cell r="CC71">
            <v>6.8</v>
          </cell>
          <cell r="CD71">
            <v>0</v>
          </cell>
          <cell r="CE71">
            <v>6.8</v>
          </cell>
          <cell r="CF71">
            <v>4.7</v>
          </cell>
          <cell r="CG71">
            <v>0</v>
          </cell>
          <cell r="CH71">
            <v>4.7</v>
          </cell>
          <cell r="CI71">
            <v>1.4</v>
          </cell>
          <cell r="CJ71">
            <v>0</v>
          </cell>
          <cell r="CK71">
            <v>0</v>
          </cell>
          <cell r="CL71">
            <v>12</v>
          </cell>
          <cell r="CM71">
            <v>0</v>
          </cell>
          <cell r="CN71">
            <v>0</v>
          </cell>
          <cell r="CO71">
            <v>4.5999999999999996</v>
          </cell>
          <cell r="CP71">
            <v>0</v>
          </cell>
          <cell r="CQ71">
            <v>0</v>
          </cell>
          <cell r="CR71">
            <v>0.5</v>
          </cell>
          <cell r="CS71">
            <v>0</v>
          </cell>
          <cell r="CT71">
            <v>0</v>
          </cell>
          <cell r="CU71">
            <v>9.6999999999999993</v>
          </cell>
          <cell r="CV71">
            <v>0</v>
          </cell>
          <cell r="CW71">
            <v>0</v>
          </cell>
          <cell r="CX71">
            <v>1.5</v>
          </cell>
          <cell r="CY71">
            <v>0</v>
          </cell>
          <cell r="CZ71">
            <v>0</v>
          </cell>
          <cell r="DA71">
            <v>1.7</v>
          </cell>
          <cell r="DB71">
            <v>0</v>
          </cell>
          <cell r="DC71">
            <v>0</v>
          </cell>
          <cell r="DD71">
            <v>0.4</v>
          </cell>
          <cell r="DE71">
            <v>0</v>
          </cell>
          <cell r="DF71">
            <v>0</v>
          </cell>
        </row>
        <row r="72">
          <cell r="F72" t="str">
            <v>دانشگاه تبریز</v>
          </cell>
          <cell r="G72" t="str">
            <v>تکمیل بلوک دو  خوابگاه دانشجویی داخل دانشگاه</v>
          </cell>
          <cell r="BK72">
            <v>3.5</v>
          </cell>
          <cell r="BL72">
            <v>2</v>
          </cell>
          <cell r="BM72">
            <v>1.5</v>
          </cell>
          <cell r="BN72">
            <v>0.7</v>
          </cell>
          <cell r="BO72">
            <v>0.7</v>
          </cell>
          <cell r="BP72">
            <v>0</v>
          </cell>
          <cell r="BQ72">
            <v>8</v>
          </cell>
          <cell r="BR72">
            <v>8</v>
          </cell>
          <cell r="BS72">
            <v>0</v>
          </cell>
          <cell r="BT72">
            <v>26.2</v>
          </cell>
          <cell r="BU72">
            <v>26.2</v>
          </cell>
          <cell r="BV72">
            <v>0</v>
          </cell>
          <cell r="BW72">
            <v>11.2</v>
          </cell>
          <cell r="BX72">
            <v>11.2</v>
          </cell>
          <cell r="BY72">
            <v>0</v>
          </cell>
          <cell r="BZ72">
            <v>7.1</v>
          </cell>
          <cell r="CA72">
            <v>7.1</v>
          </cell>
          <cell r="CB72">
            <v>0</v>
          </cell>
          <cell r="CC72">
            <v>6.8</v>
          </cell>
          <cell r="CD72">
            <v>6.8</v>
          </cell>
          <cell r="CE72">
            <v>0</v>
          </cell>
          <cell r="CF72">
            <v>4.7</v>
          </cell>
          <cell r="CG72">
            <v>4.7</v>
          </cell>
          <cell r="CH72">
            <v>0</v>
          </cell>
          <cell r="CI72">
            <v>1.4</v>
          </cell>
          <cell r="CJ72">
            <v>0</v>
          </cell>
          <cell r="CK72">
            <v>1.4</v>
          </cell>
          <cell r="CL72">
            <v>12</v>
          </cell>
          <cell r="CM72">
            <v>0</v>
          </cell>
          <cell r="CN72">
            <v>12</v>
          </cell>
          <cell r="CO72">
            <v>4.5999999999999996</v>
          </cell>
          <cell r="CP72">
            <v>0</v>
          </cell>
          <cell r="CQ72">
            <v>4.5999999999999996</v>
          </cell>
          <cell r="CR72">
            <v>0.5</v>
          </cell>
          <cell r="CS72">
            <v>0</v>
          </cell>
          <cell r="CT72">
            <v>0.5</v>
          </cell>
          <cell r="CU72">
            <v>9.6999999999999993</v>
          </cell>
          <cell r="CV72">
            <v>0</v>
          </cell>
          <cell r="CW72">
            <v>9.6999999999999993</v>
          </cell>
          <cell r="CX72">
            <v>1.5</v>
          </cell>
          <cell r="CY72">
            <v>0</v>
          </cell>
          <cell r="CZ72">
            <v>1.5</v>
          </cell>
          <cell r="DA72">
            <v>1.7</v>
          </cell>
          <cell r="DB72">
            <v>0</v>
          </cell>
          <cell r="DC72">
            <v>1.7</v>
          </cell>
          <cell r="DD72">
            <v>0.4</v>
          </cell>
          <cell r="DE72">
            <v>0</v>
          </cell>
          <cell r="DF72">
            <v>0.4</v>
          </cell>
        </row>
        <row r="73">
          <cell r="F73" t="str">
            <v>دانشگاه بناب</v>
          </cell>
          <cell r="G73" t="str">
            <v>احداث و تکمیل ساختمان پژوهشی</v>
          </cell>
          <cell r="BK73">
            <v>3.5</v>
          </cell>
          <cell r="BL73">
            <v>100</v>
          </cell>
          <cell r="BM73">
            <v>0</v>
          </cell>
          <cell r="BN73">
            <v>0.7</v>
          </cell>
          <cell r="BO73">
            <v>100</v>
          </cell>
          <cell r="BP73">
            <v>0</v>
          </cell>
          <cell r="BQ73">
            <v>8</v>
          </cell>
          <cell r="BR73">
            <v>100</v>
          </cell>
          <cell r="BS73">
            <v>0</v>
          </cell>
          <cell r="BT73">
            <v>26.2</v>
          </cell>
          <cell r="BU73">
            <v>100</v>
          </cell>
          <cell r="BV73">
            <v>0</v>
          </cell>
          <cell r="BW73">
            <v>11.2</v>
          </cell>
          <cell r="BX73">
            <v>100</v>
          </cell>
          <cell r="BY73">
            <v>0</v>
          </cell>
          <cell r="BZ73">
            <v>7.1</v>
          </cell>
          <cell r="CA73">
            <v>33</v>
          </cell>
          <cell r="CB73">
            <v>67</v>
          </cell>
          <cell r="CC73">
            <v>6.8</v>
          </cell>
          <cell r="CD73">
            <v>0</v>
          </cell>
          <cell r="CE73">
            <v>100</v>
          </cell>
          <cell r="CF73">
            <v>4.7</v>
          </cell>
          <cell r="CG73">
            <v>0</v>
          </cell>
          <cell r="CH73">
            <v>100</v>
          </cell>
          <cell r="CI73">
            <v>1.4</v>
          </cell>
          <cell r="CJ73">
            <v>0</v>
          </cell>
          <cell r="CK73">
            <v>0</v>
          </cell>
          <cell r="CL73">
            <v>12</v>
          </cell>
          <cell r="CM73">
            <v>0</v>
          </cell>
          <cell r="CN73">
            <v>80</v>
          </cell>
          <cell r="CO73">
            <v>4.5999999999999996</v>
          </cell>
          <cell r="CP73">
            <v>0</v>
          </cell>
          <cell r="CQ73">
            <v>100</v>
          </cell>
          <cell r="CR73">
            <v>0.5</v>
          </cell>
          <cell r="CS73">
            <v>0</v>
          </cell>
          <cell r="CT73">
            <v>100</v>
          </cell>
          <cell r="CU73">
            <v>9.6999999999999993</v>
          </cell>
          <cell r="CV73">
            <v>0</v>
          </cell>
          <cell r="CW73">
            <v>20</v>
          </cell>
          <cell r="CX73">
            <v>1.5</v>
          </cell>
          <cell r="CY73">
            <v>0</v>
          </cell>
          <cell r="CZ73">
            <v>50</v>
          </cell>
          <cell r="DA73">
            <v>1.7</v>
          </cell>
          <cell r="DB73">
            <v>0</v>
          </cell>
          <cell r="DC73">
            <v>0</v>
          </cell>
          <cell r="DD73">
            <v>0.4</v>
          </cell>
          <cell r="DE73">
            <v>0</v>
          </cell>
          <cell r="DF73">
            <v>0</v>
          </cell>
        </row>
        <row r="74">
          <cell r="F74" t="str">
            <v>دانشگاه محقق اردبیلی</v>
          </cell>
          <cell r="G74" t="str">
            <v>احداث کتابخانه مرکزی و آمفی تئاتر</v>
          </cell>
          <cell r="BK74">
            <v>2.8</v>
          </cell>
          <cell r="BL74">
            <v>90</v>
          </cell>
          <cell r="BM74">
            <v>10</v>
          </cell>
          <cell r="BN74">
            <v>1.2</v>
          </cell>
          <cell r="BO74">
            <v>100</v>
          </cell>
          <cell r="BP74">
            <v>0</v>
          </cell>
          <cell r="BQ74">
            <v>6.6</v>
          </cell>
          <cell r="BR74">
            <v>100</v>
          </cell>
          <cell r="BS74">
            <v>0</v>
          </cell>
          <cell r="BT74">
            <v>22.8</v>
          </cell>
          <cell r="BU74">
            <v>100</v>
          </cell>
          <cell r="BV74">
            <v>0</v>
          </cell>
          <cell r="BW74">
            <v>8.6999999999999993</v>
          </cell>
          <cell r="BX74">
            <v>100</v>
          </cell>
          <cell r="BY74">
            <v>0</v>
          </cell>
          <cell r="BZ74">
            <v>7.65</v>
          </cell>
          <cell r="CA74">
            <v>100</v>
          </cell>
          <cell r="CB74">
            <v>0</v>
          </cell>
          <cell r="CC74">
            <v>7.5</v>
          </cell>
          <cell r="CD74">
            <v>100</v>
          </cell>
          <cell r="CE74">
            <v>0</v>
          </cell>
          <cell r="CF74">
            <v>3.25</v>
          </cell>
          <cell r="CG74">
            <v>95</v>
          </cell>
          <cell r="CH74">
            <v>5</v>
          </cell>
          <cell r="CI74">
            <v>3.1779999999999999</v>
          </cell>
          <cell r="CJ74">
            <v>70</v>
          </cell>
          <cell r="CK74">
            <v>30</v>
          </cell>
          <cell r="CL74">
            <v>12.6</v>
          </cell>
          <cell r="CM74">
            <v>95</v>
          </cell>
          <cell r="CN74">
            <v>5</v>
          </cell>
          <cell r="CO74">
            <v>8</v>
          </cell>
          <cell r="CP74">
            <v>100</v>
          </cell>
          <cell r="CQ74">
            <v>0</v>
          </cell>
          <cell r="CR74">
            <v>0.65</v>
          </cell>
          <cell r="CS74">
            <v>30</v>
          </cell>
          <cell r="CT74">
            <v>70</v>
          </cell>
          <cell r="CU74">
            <v>10.097</v>
          </cell>
          <cell r="CV74">
            <v>25</v>
          </cell>
          <cell r="CW74">
            <v>75</v>
          </cell>
          <cell r="CX74">
            <v>3.4249999999999998</v>
          </cell>
          <cell r="CY74">
            <v>0</v>
          </cell>
          <cell r="CZ74">
            <v>100</v>
          </cell>
          <cell r="DA74">
            <v>1.1499999999999999</v>
          </cell>
          <cell r="DB74">
            <v>0</v>
          </cell>
          <cell r="DC74">
            <v>100</v>
          </cell>
          <cell r="DD74">
            <v>0.4</v>
          </cell>
          <cell r="DE74">
            <v>0</v>
          </cell>
          <cell r="DF74">
            <v>100</v>
          </cell>
        </row>
        <row r="75">
          <cell r="F75" t="str">
            <v>دانشگاه محقق اردبیلی</v>
          </cell>
          <cell r="G75" t="str">
            <v>توسعه ساختمان دانشکده کشاورزی (بلوک 2 آموزشی)</v>
          </cell>
          <cell r="BK75">
            <v>2.7</v>
          </cell>
          <cell r="BL75">
            <v>100</v>
          </cell>
          <cell r="BM75">
            <v>0</v>
          </cell>
          <cell r="BN75">
            <v>0.2</v>
          </cell>
          <cell r="BO75">
            <v>100</v>
          </cell>
          <cell r="BP75">
            <v>0</v>
          </cell>
          <cell r="BQ75">
            <v>4.5</v>
          </cell>
          <cell r="BR75">
            <v>100</v>
          </cell>
          <cell r="BS75">
            <v>0</v>
          </cell>
          <cell r="BT75">
            <v>21</v>
          </cell>
          <cell r="BU75">
            <v>100</v>
          </cell>
          <cell r="BV75">
            <v>0</v>
          </cell>
          <cell r="BW75">
            <v>8.5</v>
          </cell>
          <cell r="BX75">
            <v>0</v>
          </cell>
          <cell r="BY75">
            <v>100</v>
          </cell>
          <cell r="BZ75">
            <v>7.45</v>
          </cell>
          <cell r="CA75">
            <v>0</v>
          </cell>
          <cell r="CB75">
            <v>100</v>
          </cell>
          <cell r="CC75">
            <v>7.4</v>
          </cell>
          <cell r="CD75">
            <v>0</v>
          </cell>
          <cell r="CE75">
            <v>100</v>
          </cell>
          <cell r="CF75">
            <v>3</v>
          </cell>
          <cell r="CG75">
            <v>0</v>
          </cell>
          <cell r="CH75">
            <v>80</v>
          </cell>
          <cell r="CI75">
            <v>2.7349999999999999</v>
          </cell>
          <cell r="CJ75">
            <v>0</v>
          </cell>
          <cell r="CK75">
            <v>0</v>
          </cell>
          <cell r="CL75">
            <v>11.4</v>
          </cell>
          <cell r="CM75">
            <v>0</v>
          </cell>
          <cell r="CN75">
            <v>15</v>
          </cell>
          <cell r="CO75">
            <v>8</v>
          </cell>
          <cell r="CP75">
            <v>0</v>
          </cell>
          <cell r="CQ75">
            <v>80</v>
          </cell>
          <cell r="CR75">
            <v>0.71</v>
          </cell>
          <cell r="CS75">
            <v>0</v>
          </cell>
          <cell r="CT75">
            <v>50</v>
          </cell>
          <cell r="CU75">
            <v>17.088000000000001</v>
          </cell>
          <cell r="CV75">
            <v>0</v>
          </cell>
          <cell r="CW75">
            <v>0</v>
          </cell>
          <cell r="CX75">
            <v>3.6890000000000001</v>
          </cell>
          <cell r="CY75">
            <v>0</v>
          </cell>
          <cell r="CZ75">
            <v>0</v>
          </cell>
          <cell r="DA75">
            <v>1.1499999999999999</v>
          </cell>
          <cell r="DB75">
            <v>0</v>
          </cell>
          <cell r="DC75">
            <v>0</v>
          </cell>
          <cell r="DD75">
            <v>0.5</v>
          </cell>
          <cell r="DE75">
            <v>0</v>
          </cell>
          <cell r="DF75">
            <v>0</v>
          </cell>
        </row>
        <row r="76">
          <cell r="F76" t="str">
            <v>دانشگاه اصفهان</v>
          </cell>
          <cell r="G76" t="str">
            <v>مرکز پژوهشی بازی های رایانه ای</v>
          </cell>
          <cell r="BK76">
            <v>3.5</v>
          </cell>
          <cell r="BL76">
            <v>100</v>
          </cell>
          <cell r="BM76">
            <v>0</v>
          </cell>
          <cell r="BN76">
            <v>0.7</v>
          </cell>
          <cell r="BO76">
            <v>100</v>
          </cell>
          <cell r="BP76">
            <v>0</v>
          </cell>
          <cell r="BQ76">
            <v>8</v>
          </cell>
          <cell r="BR76">
            <v>100</v>
          </cell>
          <cell r="BS76">
            <v>0</v>
          </cell>
          <cell r="BT76">
            <v>26.2</v>
          </cell>
          <cell r="BU76">
            <v>100</v>
          </cell>
          <cell r="BV76">
            <v>0</v>
          </cell>
          <cell r="BW76">
            <v>11.2</v>
          </cell>
          <cell r="BX76">
            <v>100</v>
          </cell>
          <cell r="BY76">
            <v>0</v>
          </cell>
          <cell r="BZ76">
            <v>7.1</v>
          </cell>
          <cell r="CA76">
            <v>40</v>
          </cell>
          <cell r="CB76">
            <v>0</v>
          </cell>
          <cell r="CC76">
            <v>6.8</v>
          </cell>
          <cell r="CD76">
            <v>0</v>
          </cell>
          <cell r="CE76">
            <v>100</v>
          </cell>
          <cell r="CF76">
            <v>4.7</v>
          </cell>
          <cell r="CG76">
            <v>0</v>
          </cell>
          <cell r="CH76">
            <v>100</v>
          </cell>
          <cell r="CI76">
            <v>1.4</v>
          </cell>
          <cell r="CJ76">
            <v>0</v>
          </cell>
          <cell r="CK76">
            <v>100</v>
          </cell>
          <cell r="CL76">
            <v>12</v>
          </cell>
          <cell r="CM76">
            <v>0</v>
          </cell>
          <cell r="CN76">
            <v>100</v>
          </cell>
          <cell r="CO76">
            <v>4.5999999999999996</v>
          </cell>
          <cell r="CP76">
            <v>0</v>
          </cell>
          <cell r="CQ76">
            <v>50</v>
          </cell>
          <cell r="CR76">
            <v>0.5</v>
          </cell>
          <cell r="CS76">
            <v>0</v>
          </cell>
          <cell r="CT76">
            <v>50</v>
          </cell>
          <cell r="CU76">
            <v>9.6999999999999993</v>
          </cell>
          <cell r="CV76">
            <v>0</v>
          </cell>
          <cell r="CW76">
            <v>30</v>
          </cell>
          <cell r="CX76">
            <v>1.5</v>
          </cell>
          <cell r="CY76">
            <v>0</v>
          </cell>
          <cell r="CZ76">
            <v>30</v>
          </cell>
          <cell r="DA76">
            <v>1.7</v>
          </cell>
          <cell r="DB76">
            <v>0</v>
          </cell>
          <cell r="DC76">
            <v>0</v>
          </cell>
          <cell r="DD76">
            <v>0.4</v>
          </cell>
          <cell r="DE76">
            <v>0</v>
          </cell>
          <cell r="DF76">
            <v>0</v>
          </cell>
        </row>
        <row r="77">
          <cell r="F77" t="str">
            <v>دانشگاه اصفهان</v>
          </cell>
          <cell r="G77" t="str">
            <v>توسعه گسترش پردیس مهندسی (ساختمان دهقانی)</v>
          </cell>
          <cell r="BK77">
            <v>3.5</v>
          </cell>
          <cell r="BL77">
            <v>100</v>
          </cell>
          <cell r="BM77">
            <v>0</v>
          </cell>
          <cell r="BN77">
            <v>0.7</v>
          </cell>
          <cell r="BO77">
            <v>100</v>
          </cell>
          <cell r="BP77">
            <v>0</v>
          </cell>
          <cell r="BQ77">
            <v>8</v>
          </cell>
          <cell r="BR77">
            <v>100</v>
          </cell>
          <cell r="BS77">
            <v>0</v>
          </cell>
          <cell r="BT77">
            <v>26.2</v>
          </cell>
          <cell r="BU77">
            <v>100</v>
          </cell>
          <cell r="BV77">
            <v>0</v>
          </cell>
          <cell r="BW77">
            <v>11.2</v>
          </cell>
          <cell r="BX77">
            <v>100</v>
          </cell>
          <cell r="BY77">
            <v>0</v>
          </cell>
          <cell r="BZ77">
            <v>7.1</v>
          </cell>
          <cell r="CA77">
            <v>100</v>
          </cell>
          <cell r="CB77">
            <v>0</v>
          </cell>
          <cell r="CC77">
            <v>6.8</v>
          </cell>
          <cell r="CD77">
            <v>100</v>
          </cell>
          <cell r="CE77">
            <v>0</v>
          </cell>
          <cell r="CF77">
            <v>4.7</v>
          </cell>
          <cell r="CG77">
            <v>0</v>
          </cell>
          <cell r="CH77">
            <v>100</v>
          </cell>
          <cell r="CI77">
            <v>1.4</v>
          </cell>
          <cell r="CJ77">
            <v>0</v>
          </cell>
          <cell r="CK77">
            <v>100</v>
          </cell>
          <cell r="CL77">
            <v>12</v>
          </cell>
          <cell r="CM77">
            <v>0</v>
          </cell>
          <cell r="CN77">
            <v>100</v>
          </cell>
          <cell r="CO77">
            <v>4.5999999999999996</v>
          </cell>
          <cell r="CP77">
            <v>0</v>
          </cell>
          <cell r="CQ77">
            <v>100</v>
          </cell>
          <cell r="CR77">
            <v>0.5</v>
          </cell>
          <cell r="CS77">
            <v>0</v>
          </cell>
          <cell r="CT77">
            <v>50</v>
          </cell>
          <cell r="CU77">
            <v>9.6999999999999993</v>
          </cell>
          <cell r="CV77">
            <v>0</v>
          </cell>
          <cell r="CW77">
            <v>50</v>
          </cell>
          <cell r="CX77">
            <v>1.5</v>
          </cell>
          <cell r="CY77">
            <v>70</v>
          </cell>
          <cell r="CZ77">
            <v>30</v>
          </cell>
          <cell r="DA77">
            <v>1.7</v>
          </cell>
          <cell r="DB77">
            <v>0</v>
          </cell>
          <cell r="DC77">
            <v>0</v>
          </cell>
          <cell r="DD77">
            <v>0.4</v>
          </cell>
          <cell r="DE77">
            <v>0</v>
          </cell>
          <cell r="DF77">
            <v>0</v>
          </cell>
        </row>
        <row r="78">
          <cell r="F78" t="str">
            <v>مرکز آموزش عالی شهرضا</v>
          </cell>
          <cell r="G78" t="str">
            <v>بالهای الحاقی اولین ساختمان آموزشی</v>
          </cell>
          <cell r="BK78">
            <v>3.5</v>
          </cell>
          <cell r="BL78">
            <v>100</v>
          </cell>
          <cell r="BM78">
            <v>0</v>
          </cell>
          <cell r="BN78">
            <v>0.7</v>
          </cell>
          <cell r="BO78">
            <v>100</v>
          </cell>
          <cell r="BP78">
            <v>0</v>
          </cell>
          <cell r="BQ78">
            <v>8</v>
          </cell>
          <cell r="BR78">
            <v>100</v>
          </cell>
          <cell r="BS78">
            <v>0</v>
          </cell>
          <cell r="BT78">
            <v>26.2</v>
          </cell>
          <cell r="BU78">
            <v>100</v>
          </cell>
          <cell r="BV78">
            <v>0</v>
          </cell>
          <cell r="BW78">
            <v>11.2</v>
          </cell>
          <cell r="BX78">
            <v>100</v>
          </cell>
          <cell r="BY78">
            <v>0</v>
          </cell>
          <cell r="BZ78">
            <v>7.1</v>
          </cell>
          <cell r="CA78">
            <v>100</v>
          </cell>
          <cell r="CB78">
            <v>0</v>
          </cell>
          <cell r="CC78">
            <v>6.8</v>
          </cell>
          <cell r="CD78">
            <v>59</v>
          </cell>
          <cell r="CE78">
            <v>0</v>
          </cell>
          <cell r="CF78">
            <v>4.7</v>
          </cell>
          <cell r="CG78">
            <v>0</v>
          </cell>
          <cell r="CH78">
            <v>100</v>
          </cell>
          <cell r="CI78">
            <v>1.4</v>
          </cell>
          <cell r="CJ78">
            <v>0</v>
          </cell>
          <cell r="CK78">
            <v>0</v>
          </cell>
          <cell r="CL78">
            <v>12</v>
          </cell>
          <cell r="CM78">
            <v>0</v>
          </cell>
          <cell r="CN78">
            <v>67</v>
          </cell>
          <cell r="CO78">
            <v>4.5999999999999996</v>
          </cell>
          <cell r="CP78">
            <v>0</v>
          </cell>
          <cell r="CQ78">
            <v>0</v>
          </cell>
          <cell r="CR78">
            <v>0.5</v>
          </cell>
          <cell r="CS78">
            <v>0</v>
          </cell>
          <cell r="CT78">
            <v>100</v>
          </cell>
          <cell r="CU78">
            <v>9.6999999999999993</v>
          </cell>
          <cell r="CV78">
            <v>0</v>
          </cell>
          <cell r="CW78">
            <v>61</v>
          </cell>
          <cell r="CX78">
            <v>1.5</v>
          </cell>
          <cell r="CY78">
            <v>0</v>
          </cell>
          <cell r="CZ78">
            <v>0</v>
          </cell>
          <cell r="DA78">
            <v>1.7</v>
          </cell>
          <cell r="DB78">
            <v>0</v>
          </cell>
          <cell r="DC78">
            <v>0</v>
          </cell>
          <cell r="DD78">
            <v>0.4</v>
          </cell>
          <cell r="DE78">
            <v>0</v>
          </cell>
          <cell r="DF78">
            <v>0</v>
          </cell>
        </row>
        <row r="79">
          <cell r="F79" t="str">
            <v>مرکز آموزش عالی شهرضا</v>
          </cell>
          <cell r="G79" t="str">
            <v>ساختمان آموزشی شماره 2</v>
          </cell>
          <cell r="BK79">
            <v>3.5</v>
          </cell>
          <cell r="BL79">
            <v>100</v>
          </cell>
          <cell r="BM79">
            <v>0</v>
          </cell>
          <cell r="BN79">
            <v>0.7</v>
          </cell>
          <cell r="BO79">
            <v>100</v>
          </cell>
          <cell r="BP79">
            <v>0</v>
          </cell>
          <cell r="BQ79">
            <v>8</v>
          </cell>
          <cell r="BR79">
            <v>100</v>
          </cell>
          <cell r="BS79">
            <v>0</v>
          </cell>
          <cell r="BT79">
            <v>26.2</v>
          </cell>
          <cell r="BU79">
            <v>10</v>
          </cell>
          <cell r="BV79">
            <v>90</v>
          </cell>
          <cell r="BW79">
            <v>11.2</v>
          </cell>
          <cell r="BX79">
            <v>0</v>
          </cell>
          <cell r="BY79">
            <v>40</v>
          </cell>
          <cell r="BZ79">
            <v>7.1</v>
          </cell>
          <cell r="CA79">
            <v>0</v>
          </cell>
          <cell r="CB79">
            <v>0</v>
          </cell>
          <cell r="CC79">
            <v>6.8</v>
          </cell>
          <cell r="CD79">
            <v>0</v>
          </cell>
          <cell r="CE79">
            <v>0</v>
          </cell>
          <cell r="CF79">
            <v>4.7</v>
          </cell>
          <cell r="CG79">
            <v>0</v>
          </cell>
          <cell r="CH79">
            <v>0</v>
          </cell>
          <cell r="CI79">
            <v>1.4</v>
          </cell>
          <cell r="CJ79">
            <v>0</v>
          </cell>
          <cell r="CK79">
            <v>0</v>
          </cell>
          <cell r="CL79">
            <v>12</v>
          </cell>
          <cell r="CM79">
            <v>0</v>
          </cell>
          <cell r="CN79">
            <v>0</v>
          </cell>
          <cell r="CO79">
            <v>4.5999999999999996</v>
          </cell>
          <cell r="CP79">
            <v>0</v>
          </cell>
          <cell r="CQ79">
            <v>0</v>
          </cell>
          <cell r="CR79">
            <v>0.5</v>
          </cell>
          <cell r="CS79">
            <v>0</v>
          </cell>
          <cell r="CT79">
            <v>0</v>
          </cell>
          <cell r="CU79">
            <v>9.6999999999999993</v>
          </cell>
          <cell r="CV79">
            <v>0</v>
          </cell>
          <cell r="CW79">
            <v>0</v>
          </cell>
          <cell r="CX79">
            <v>1.5</v>
          </cell>
          <cell r="CY79">
            <v>0</v>
          </cell>
          <cell r="CZ79">
            <v>0</v>
          </cell>
          <cell r="DA79">
            <v>1.7</v>
          </cell>
          <cell r="DB79">
            <v>0</v>
          </cell>
          <cell r="DC79">
            <v>0</v>
          </cell>
          <cell r="DD79">
            <v>0.4</v>
          </cell>
          <cell r="DE79">
            <v>0</v>
          </cell>
          <cell r="DF79">
            <v>0</v>
          </cell>
        </row>
        <row r="80">
          <cell r="F80" t="str">
            <v>مرکز آموزش عالی شهرضا</v>
          </cell>
          <cell r="G80" t="str">
            <v>ساختمان پژوهشی</v>
          </cell>
          <cell r="BK80">
            <v>3.5</v>
          </cell>
          <cell r="BL80">
            <v>100</v>
          </cell>
          <cell r="BM80">
            <v>0</v>
          </cell>
          <cell r="BN80">
            <v>0.7</v>
          </cell>
          <cell r="BO80">
            <v>100</v>
          </cell>
          <cell r="BP80">
            <v>0</v>
          </cell>
          <cell r="BQ80">
            <v>8</v>
          </cell>
          <cell r="BR80">
            <v>100</v>
          </cell>
          <cell r="BS80">
            <v>0</v>
          </cell>
          <cell r="BT80">
            <v>26.2</v>
          </cell>
          <cell r="BU80">
            <v>100</v>
          </cell>
          <cell r="BV80">
            <v>0</v>
          </cell>
          <cell r="BW80">
            <v>11.2</v>
          </cell>
          <cell r="BX80">
            <v>100</v>
          </cell>
          <cell r="BY80">
            <v>0</v>
          </cell>
          <cell r="BZ80">
            <v>7.1</v>
          </cell>
          <cell r="CA80">
            <v>29</v>
          </cell>
          <cell r="CB80">
            <v>71</v>
          </cell>
          <cell r="CC80">
            <v>6.8</v>
          </cell>
          <cell r="CD80">
            <v>29</v>
          </cell>
          <cell r="CE80">
            <v>29</v>
          </cell>
          <cell r="CF80">
            <v>4.7</v>
          </cell>
          <cell r="CG80">
            <v>0</v>
          </cell>
          <cell r="CH80">
            <v>100</v>
          </cell>
          <cell r="CI80">
            <v>1.4</v>
          </cell>
          <cell r="CJ80">
            <v>0</v>
          </cell>
          <cell r="CK80">
            <v>0</v>
          </cell>
          <cell r="CL80">
            <v>12</v>
          </cell>
          <cell r="CM80">
            <v>0</v>
          </cell>
          <cell r="CN80">
            <v>66</v>
          </cell>
          <cell r="CO80">
            <v>4.5999999999999996</v>
          </cell>
          <cell r="CP80">
            <v>0</v>
          </cell>
          <cell r="CQ80">
            <v>0</v>
          </cell>
          <cell r="CR80">
            <v>0.5</v>
          </cell>
          <cell r="CS80">
            <v>0</v>
          </cell>
          <cell r="CT80">
            <v>100</v>
          </cell>
          <cell r="CU80">
            <v>9.6999999999999993</v>
          </cell>
          <cell r="CV80">
            <v>0</v>
          </cell>
          <cell r="CW80">
            <v>60</v>
          </cell>
          <cell r="CX80">
            <v>1.5</v>
          </cell>
          <cell r="CY80">
            <v>0</v>
          </cell>
          <cell r="CZ80">
            <v>0</v>
          </cell>
          <cell r="DA80">
            <v>1.7</v>
          </cell>
          <cell r="DB80">
            <v>0</v>
          </cell>
          <cell r="DC80">
            <v>0</v>
          </cell>
          <cell r="DD80">
            <v>0.4</v>
          </cell>
          <cell r="DE80">
            <v>0</v>
          </cell>
          <cell r="DF80">
            <v>0</v>
          </cell>
        </row>
        <row r="81">
          <cell r="F81" t="str">
            <v>دانشگاه هنر اصفهان</v>
          </cell>
          <cell r="G81" t="str">
            <v>ساختمان و تجهیز مجتمع کمک آموزشی  صنایع دستی</v>
          </cell>
          <cell r="BK81">
            <v>3.5</v>
          </cell>
          <cell r="BL81">
            <v>100</v>
          </cell>
          <cell r="BM81">
            <v>0</v>
          </cell>
          <cell r="BN81">
            <v>3</v>
          </cell>
          <cell r="BO81">
            <v>40</v>
          </cell>
          <cell r="BP81">
            <v>60</v>
          </cell>
          <cell r="BQ81">
            <v>8</v>
          </cell>
          <cell r="BR81">
            <v>0</v>
          </cell>
          <cell r="BS81">
            <v>100</v>
          </cell>
          <cell r="BT81">
            <v>23.9</v>
          </cell>
          <cell r="BU81">
            <v>0</v>
          </cell>
          <cell r="BV81">
            <v>100</v>
          </cell>
          <cell r="BW81">
            <v>11.2</v>
          </cell>
          <cell r="BX81">
            <v>0</v>
          </cell>
          <cell r="BY81">
            <v>100</v>
          </cell>
          <cell r="BZ81">
            <v>7.1</v>
          </cell>
          <cell r="CA81">
            <v>0</v>
          </cell>
          <cell r="CB81">
            <v>100</v>
          </cell>
          <cell r="CC81">
            <v>6.8</v>
          </cell>
          <cell r="CD81">
            <v>0</v>
          </cell>
          <cell r="CE81">
            <v>100</v>
          </cell>
          <cell r="CF81">
            <v>4.7</v>
          </cell>
          <cell r="CG81">
            <v>0</v>
          </cell>
          <cell r="CH81">
            <v>100</v>
          </cell>
          <cell r="CI81">
            <v>1.4</v>
          </cell>
          <cell r="CJ81">
            <v>0</v>
          </cell>
          <cell r="CK81">
            <v>100</v>
          </cell>
          <cell r="CL81">
            <v>12</v>
          </cell>
          <cell r="CM81">
            <v>0</v>
          </cell>
          <cell r="CN81">
            <v>100</v>
          </cell>
          <cell r="CO81">
            <v>4.5999999999999996</v>
          </cell>
          <cell r="CP81">
            <v>0</v>
          </cell>
          <cell r="CQ81">
            <v>100</v>
          </cell>
          <cell r="CR81">
            <v>0.5</v>
          </cell>
          <cell r="CS81">
            <v>0</v>
          </cell>
          <cell r="CT81">
            <v>100</v>
          </cell>
          <cell r="CU81">
            <v>9.6999999999999993</v>
          </cell>
          <cell r="CV81">
            <v>0</v>
          </cell>
          <cell r="CW81">
            <v>100</v>
          </cell>
          <cell r="CX81">
            <v>1.5</v>
          </cell>
          <cell r="CY81">
            <v>0</v>
          </cell>
          <cell r="CZ81">
            <v>100</v>
          </cell>
          <cell r="DA81">
            <v>1.7</v>
          </cell>
          <cell r="DB81">
            <v>0</v>
          </cell>
          <cell r="DC81">
            <v>100</v>
          </cell>
          <cell r="DD81">
            <v>0.4</v>
          </cell>
          <cell r="DE81">
            <v>0</v>
          </cell>
          <cell r="DF81">
            <v>100</v>
          </cell>
        </row>
        <row r="82">
          <cell r="F82" t="str">
            <v>دانشگاه هنر اصفهان</v>
          </cell>
          <cell r="G82" t="str">
            <v>آزمایشکاه سرلت</v>
          </cell>
          <cell r="BK82">
            <v>3</v>
          </cell>
          <cell r="BL82">
            <v>100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24</v>
          </cell>
          <cell r="CD82">
            <v>100</v>
          </cell>
          <cell r="CE82">
            <v>0</v>
          </cell>
          <cell r="CF82">
            <v>10</v>
          </cell>
          <cell r="CG82">
            <v>100</v>
          </cell>
          <cell r="CH82">
            <v>0</v>
          </cell>
          <cell r="CI82">
            <v>5</v>
          </cell>
          <cell r="CJ82">
            <v>97</v>
          </cell>
          <cell r="CK82">
            <v>3</v>
          </cell>
          <cell r="CL82">
            <v>20</v>
          </cell>
          <cell r="CM82">
            <v>50</v>
          </cell>
          <cell r="CN82">
            <v>50</v>
          </cell>
          <cell r="CO82">
            <v>0</v>
          </cell>
          <cell r="CP82">
            <v>0</v>
          </cell>
          <cell r="CQ82">
            <v>0</v>
          </cell>
          <cell r="CR82">
            <v>4</v>
          </cell>
          <cell r="CS82">
            <v>50</v>
          </cell>
          <cell r="CT82">
            <v>50</v>
          </cell>
          <cell r="CU82">
            <v>20</v>
          </cell>
          <cell r="CV82">
            <v>0</v>
          </cell>
          <cell r="CW82">
            <v>100</v>
          </cell>
          <cell r="CX82">
            <v>6</v>
          </cell>
          <cell r="CY82">
            <v>30</v>
          </cell>
          <cell r="CZ82">
            <v>70</v>
          </cell>
          <cell r="DA82">
            <v>4</v>
          </cell>
          <cell r="DB82">
            <v>50</v>
          </cell>
          <cell r="DC82">
            <v>50</v>
          </cell>
          <cell r="DD82">
            <v>4</v>
          </cell>
          <cell r="DE82">
            <v>0</v>
          </cell>
          <cell r="DF82">
            <v>100</v>
          </cell>
        </row>
        <row r="83">
          <cell r="F83" t="str">
            <v>دانشگاه هنر اصفهان</v>
          </cell>
          <cell r="G83" t="str">
            <v>مجتمع اداری آموزشی خاچیکیان</v>
          </cell>
          <cell r="BK83">
            <v>3.5</v>
          </cell>
          <cell r="BL83">
            <v>0</v>
          </cell>
          <cell r="BM83">
            <v>100</v>
          </cell>
          <cell r="BN83">
            <v>0.7</v>
          </cell>
          <cell r="BO83">
            <v>0</v>
          </cell>
          <cell r="BP83">
            <v>100</v>
          </cell>
          <cell r="BQ83">
            <v>8</v>
          </cell>
          <cell r="BR83">
            <v>0</v>
          </cell>
          <cell r="BS83">
            <v>100</v>
          </cell>
          <cell r="BT83">
            <v>26.2</v>
          </cell>
          <cell r="BU83">
            <v>0</v>
          </cell>
          <cell r="BV83">
            <v>100</v>
          </cell>
          <cell r="BW83">
            <v>11.2</v>
          </cell>
          <cell r="BX83">
            <v>0</v>
          </cell>
          <cell r="BY83">
            <v>0</v>
          </cell>
          <cell r="BZ83">
            <v>7.1</v>
          </cell>
          <cell r="CA83">
            <v>0</v>
          </cell>
          <cell r="CB83">
            <v>0</v>
          </cell>
          <cell r="CC83">
            <v>6.8</v>
          </cell>
          <cell r="CD83">
            <v>0</v>
          </cell>
          <cell r="CE83">
            <v>0</v>
          </cell>
          <cell r="CF83">
            <v>4.7</v>
          </cell>
          <cell r="CG83">
            <v>0</v>
          </cell>
          <cell r="CH83">
            <v>0</v>
          </cell>
          <cell r="CI83">
            <v>1.4</v>
          </cell>
          <cell r="CJ83">
            <v>0</v>
          </cell>
          <cell r="CK83">
            <v>0</v>
          </cell>
          <cell r="CL83">
            <v>12</v>
          </cell>
          <cell r="CM83">
            <v>0</v>
          </cell>
          <cell r="CN83">
            <v>0</v>
          </cell>
          <cell r="CO83">
            <v>4.5999999999999996</v>
          </cell>
          <cell r="CP83">
            <v>0</v>
          </cell>
          <cell r="CQ83">
            <v>0</v>
          </cell>
          <cell r="CR83">
            <v>0.5</v>
          </cell>
          <cell r="CS83">
            <v>0</v>
          </cell>
          <cell r="CT83">
            <v>0</v>
          </cell>
          <cell r="CU83">
            <v>9.6999999999999993</v>
          </cell>
          <cell r="CV83">
            <v>0</v>
          </cell>
          <cell r="CW83">
            <v>0</v>
          </cell>
          <cell r="CX83">
            <v>1.5</v>
          </cell>
          <cell r="CY83">
            <v>0</v>
          </cell>
          <cell r="CZ83">
            <v>0</v>
          </cell>
          <cell r="DA83">
            <v>1.7</v>
          </cell>
          <cell r="DB83">
            <v>0</v>
          </cell>
          <cell r="DC83">
            <v>0</v>
          </cell>
          <cell r="DD83">
            <v>0.4</v>
          </cell>
          <cell r="DE83">
            <v>0</v>
          </cell>
          <cell r="DF83">
            <v>0</v>
          </cell>
        </row>
        <row r="84">
          <cell r="F84" t="str">
            <v>دانشگاه شهید چمران اهواز</v>
          </cell>
          <cell r="G84" t="str">
            <v>تکمیل خوابگاه متاهلین</v>
          </cell>
          <cell r="BK84">
            <v>3.5</v>
          </cell>
          <cell r="BL84">
            <v>100</v>
          </cell>
          <cell r="BM84">
            <v>0</v>
          </cell>
          <cell r="BN84">
            <v>0.7</v>
          </cell>
          <cell r="BO84">
            <v>100</v>
          </cell>
          <cell r="BP84">
            <v>0</v>
          </cell>
          <cell r="BQ84">
            <v>8</v>
          </cell>
          <cell r="BR84">
            <v>100</v>
          </cell>
          <cell r="BS84">
            <v>0</v>
          </cell>
          <cell r="BT84">
            <v>26.2</v>
          </cell>
          <cell r="BU84">
            <v>100</v>
          </cell>
          <cell r="BV84">
            <v>0</v>
          </cell>
          <cell r="BW84">
            <v>11.2</v>
          </cell>
          <cell r="BX84">
            <v>100</v>
          </cell>
          <cell r="BY84">
            <v>0</v>
          </cell>
          <cell r="BZ84">
            <v>7.1</v>
          </cell>
          <cell r="CA84">
            <v>76</v>
          </cell>
          <cell r="CB84">
            <v>0</v>
          </cell>
          <cell r="CC84">
            <v>6.8</v>
          </cell>
          <cell r="CD84">
            <v>0</v>
          </cell>
          <cell r="CE84">
            <v>0</v>
          </cell>
          <cell r="CF84">
            <v>4.7</v>
          </cell>
          <cell r="CG84">
            <v>0</v>
          </cell>
          <cell r="CH84">
            <v>0</v>
          </cell>
          <cell r="CI84">
            <v>1.4</v>
          </cell>
          <cell r="CJ84">
            <v>0</v>
          </cell>
          <cell r="CK84">
            <v>0</v>
          </cell>
          <cell r="CL84">
            <v>12</v>
          </cell>
          <cell r="CM84">
            <v>0</v>
          </cell>
          <cell r="CN84">
            <v>0</v>
          </cell>
          <cell r="CO84">
            <v>4.5999999999999996</v>
          </cell>
          <cell r="CP84">
            <v>0</v>
          </cell>
          <cell r="CQ84">
            <v>0</v>
          </cell>
          <cell r="CR84">
            <v>0.5</v>
          </cell>
          <cell r="CS84">
            <v>0</v>
          </cell>
          <cell r="CT84">
            <v>0</v>
          </cell>
          <cell r="CU84">
            <v>9.6999999999999993</v>
          </cell>
          <cell r="CV84">
            <v>0</v>
          </cell>
          <cell r="CW84">
            <v>0</v>
          </cell>
          <cell r="CX84">
            <v>1.5</v>
          </cell>
          <cell r="CY84">
            <v>0</v>
          </cell>
          <cell r="CZ84">
            <v>0</v>
          </cell>
          <cell r="DA84">
            <v>1.7</v>
          </cell>
          <cell r="DB84">
            <v>0</v>
          </cell>
          <cell r="DC84">
            <v>0</v>
          </cell>
          <cell r="DD84">
            <v>0.4</v>
          </cell>
          <cell r="DE84">
            <v>0</v>
          </cell>
          <cell r="DF84">
            <v>0</v>
          </cell>
        </row>
        <row r="85">
          <cell r="F85" t="str">
            <v>دانشگاه شهید چمران اهواز</v>
          </cell>
          <cell r="G85" t="str">
            <v>تکمیل ساختمان موتورخانه های دانشکده علوم ، کشاورزی ،مهندسی و سازمان مرکزی</v>
          </cell>
          <cell r="BK85">
            <v>3.5</v>
          </cell>
          <cell r="BL85">
            <v>100</v>
          </cell>
          <cell r="BM85">
            <v>0</v>
          </cell>
          <cell r="BN85">
            <v>0.7</v>
          </cell>
          <cell r="BO85">
            <v>100</v>
          </cell>
          <cell r="BP85">
            <v>0</v>
          </cell>
          <cell r="BQ85">
            <v>8</v>
          </cell>
          <cell r="BR85">
            <v>100</v>
          </cell>
          <cell r="BS85">
            <v>0</v>
          </cell>
          <cell r="BT85">
            <v>26.2</v>
          </cell>
          <cell r="BU85">
            <v>100</v>
          </cell>
          <cell r="BV85">
            <v>0</v>
          </cell>
          <cell r="BW85">
            <v>11.2</v>
          </cell>
          <cell r="BX85">
            <v>100</v>
          </cell>
          <cell r="BY85">
            <v>0</v>
          </cell>
          <cell r="BZ85">
            <v>7.1</v>
          </cell>
          <cell r="CA85">
            <v>100</v>
          </cell>
          <cell r="CB85">
            <v>0</v>
          </cell>
          <cell r="CC85">
            <v>6.8</v>
          </cell>
          <cell r="CD85">
            <v>0</v>
          </cell>
          <cell r="CE85">
            <v>100</v>
          </cell>
          <cell r="CF85">
            <v>4.7</v>
          </cell>
          <cell r="CG85">
            <v>100</v>
          </cell>
          <cell r="CH85">
            <v>0</v>
          </cell>
          <cell r="CI85">
            <v>1.4</v>
          </cell>
          <cell r="CJ85">
            <v>100</v>
          </cell>
          <cell r="CK85">
            <v>0</v>
          </cell>
          <cell r="CL85">
            <v>12</v>
          </cell>
          <cell r="CM85">
            <v>50</v>
          </cell>
          <cell r="CN85">
            <v>50</v>
          </cell>
          <cell r="CO85">
            <v>4.5999999999999996</v>
          </cell>
          <cell r="CP85">
            <v>70</v>
          </cell>
          <cell r="CQ85">
            <v>30</v>
          </cell>
          <cell r="CR85">
            <v>0.5</v>
          </cell>
          <cell r="CS85">
            <v>0</v>
          </cell>
          <cell r="CT85">
            <v>100</v>
          </cell>
          <cell r="CU85">
            <v>9.6999999999999993</v>
          </cell>
          <cell r="CV85">
            <v>0</v>
          </cell>
          <cell r="CW85">
            <v>100</v>
          </cell>
          <cell r="CX85">
            <v>1.5</v>
          </cell>
          <cell r="CY85">
            <v>0</v>
          </cell>
          <cell r="CZ85">
            <v>100</v>
          </cell>
          <cell r="DA85">
            <v>1.7</v>
          </cell>
          <cell r="DB85">
            <v>0</v>
          </cell>
          <cell r="DC85">
            <v>100</v>
          </cell>
          <cell r="DD85">
            <v>0.4</v>
          </cell>
          <cell r="DE85">
            <v>0</v>
          </cell>
          <cell r="DF85">
            <v>100</v>
          </cell>
        </row>
        <row r="86">
          <cell r="F86" t="str">
            <v>دانشگاه شهید چمران اهواز</v>
          </cell>
          <cell r="G86" t="str">
            <v>تکمیل طبقه سوم دانشکده مهندسی</v>
          </cell>
          <cell r="BK86">
            <v>3.5</v>
          </cell>
          <cell r="BL86">
            <v>100</v>
          </cell>
          <cell r="BM86">
            <v>0</v>
          </cell>
          <cell r="BN86">
            <v>0.7</v>
          </cell>
          <cell r="BO86">
            <v>100</v>
          </cell>
          <cell r="BP86">
            <v>0</v>
          </cell>
          <cell r="BQ86">
            <v>8</v>
          </cell>
          <cell r="BR86">
            <v>100</v>
          </cell>
          <cell r="BS86">
            <v>0</v>
          </cell>
          <cell r="BT86">
            <v>26.2</v>
          </cell>
          <cell r="BU86">
            <v>100</v>
          </cell>
          <cell r="BV86">
            <v>0</v>
          </cell>
          <cell r="BW86">
            <v>11.2</v>
          </cell>
          <cell r="BX86">
            <v>100</v>
          </cell>
          <cell r="BY86">
            <v>0</v>
          </cell>
          <cell r="BZ86">
            <v>7.1</v>
          </cell>
          <cell r="CA86">
            <v>100</v>
          </cell>
          <cell r="CB86">
            <v>0</v>
          </cell>
          <cell r="CC86">
            <v>6.8</v>
          </cell>
          <cell r="CD86">
            <v>100</v>
          </cell>
          <cell r="CE86">
            <v>0</v>
          </cell>
          <cell r="CF86">
            <v>4.7</v>
          </cell>
          <cell r="CG86">
            <v>100</v>
          </cell>
          <cell r="CH86">
            <v>0</v>
          </cell>
          <cell r="CI86">
            <v>1.4</v>
          </cell>
          <cell r="CJ86">
            <v>0</v>
          </cell>
          <cell r="CK86">
            <v>100</v>
          </cell>
          <cell r="CL86">
            <v>12</v>
          </cell>
          <cell r="CM86">
            <v>32</v>
          </cell>
          <cell r="CN86">
            <v>68</v>
          </cell>
          <cell r="CO86">
            <v>4.5999999999999996</v>
          </cell>
          <cell r="CP86">
            <v>0</v>
          </cell>
          <cell r="CQ86">
            <v>100</v>
          </cell>
          <cell r="CR86">
            <v>0.5</v>
          </cell>
          <cell r="CS86">
            <v>0</v>
          </cell>
          <cell r="CT86">
            <v>100</v>
          </cell>
          <cell r="CU86">
            <v>9.6999999999999993</v>
          </cell>
          <cell r="CV86">
            <v>0</v>
          </cell>
          <cell r="CW86">
            <v>100</v>
          </cell>
          <cell r="CX86">
            <v>1.5</v>
          </cell>
          <cell r="CY86">
            <v>0</v>
          </cell>
          <cell r="CZ86">
            <v>100</v>
          </cell>
          <cell r="DA86">
            <v>1.7</v>
          </cell>
          <cell r="DB86">
            <v>0</v>
          </cell>
          <cell r="DC86">
            <v>100</v>
          </cell>
          <cell r="DD86">
            <v>0.4</v>
          </cell>
          <cell r="DE86">
            <v>0</v>
          </cell>
          <cell r="DF86">
            <v>100</v>
          </cell>
        </row>
        <row r="87">
          <cell r="F87" t="str">
            <v>دانشگاه شهید چمران اهواز</v>
          </cell>
          <cell r="G87" t="str">
            <v>تکمیل و تجهیز آمفی تئاتر دانشکده ادبیات و علوم انسانی</v>
          </cell>
          <cell r="BK87">
            <v>3.5</v>
          </cell>
          <cell r="BL87">
            <v>100</v>
          </cell>
          <cell r="BM87">
            <v>0</v>
          </cell>
          <cell r="BN87">
            <v>0.7</v>
          </cell>
          <cell r="BO87">
            <v>100</v>
          </cell>
          <cell r="BP87">
            <v>0</v>
          </cell>
          <cell r="BQ87">
            <v>8</v>
          </cell>
          <cell r="BR87">
            <v>100</v>
          </cell>
          <cell r="BS87">
            <v>0</v>
          </cell>
          <cell r="BT87">
            <v>26.2</v>
          </cell>
          <cell r="BU87">
            <v>100</v>
          </cell>
          <cell r="BV87">
            <v>0</v>
          </cell>
          <cell r="BW87">
            <v>11.2</v>
          </cell>
          <cell r="BX87">
            <v>80</v>
          </cell>
          <cell r="BY87">
            <v>20</v>
          </cell>
          <cell r="BZ87">
            <v>7.1</v>
          </cell>
          <cell r="CA87">
            <v>89</v>
          </cell>
          <cell r="CB87">
            <v>11</v>
          </cell>
          <cell r="CC87">
            <v>6.8</v>
          </cell>
          <cell r="CD87">
            <v>50</v>
          </cell>
          <cell r="CE87">
            <v>50</v>
          </cell>
          <cell r="CF87">
            <v>4.7</v>
          </cell>
          <cell r="CG87">
            <v>63</v>
          </cell>
          <cell r="CH87">
            <v>37</v>
          </cell>
          <cell r="CI87">
            <v>1.4</v>
          </cell>
          <cell r="CJ87">
            <v>0</v>
          </cell>
          <cell r="CK87">
            <v>100</v>
          </cell>
          <cell r="CL87">
            <v>12</v>
          </cell>
          <cell r="CM87">
            <v>0</v>
          </cell>
          <cell r="CN87">
            <v>100</v>
          </cell>
          <cell r="CO87">
            <v>4.5999999999999996</v>
          </cell>
          <cell r="CP87">
            <v>0</v>
          </cell>
          <cell r="CQ87">
            <v>100</v>
          </cell>
          <cell r="CR87">
            <v>0.5</v>
          </cell>
          <cell r="CS87">
            <v>0</v>
          </cell>
          <cell r="CT87">
            <v>100</v>
          </cell>
          <cell r="CU87">
            <v>9.6999999999999993</v>
          </cell>
          <cell r="CV87">
            <v>0</v>
          </cell>
          <cell r="CW87">
            <v>100</v>
          </cell>
          <cell r="CX87">
            <v>1.5</v>
          </cell>
          <cell r="CY87">
            <v>0</v>
          </cell>
          <cell r="CZ87">
            <v>100</v>
          </cell>
          <cell r="DA87">
            <v>1.7</v>
          </cell>
          <cell r="DB87">
            <v>0</v>
          </cell>
          <cell r="DC87">
            <v>100</v>
          </cell>
          <cell r="DD87">
            <v>0.4</v>
          </cell>
          <cell r="DE87">
            <v>0</v>
          </cell>
          <cell r="DF87">
            <v>100</v>
          </cell>
        </row>
        <row r="88">
          <cell r="F88" t="str">
            <v>دانشگاه شهید چمران اهواز</v>
          </cell>
          <cell r="G88" t="str">
            <v>تکمیل سوله چند منظوره دانشکده هنر شوشتر</v>
          </cell>
          <cell r="BK88">
            <v>3.5</v>
          </cell>
          <cell r="BL88">
            <v>100</v>
          </cell>
          <cell r="BM88">
            <v>0</v>
          </cell>
          <cell r="BN88">
            <v>0.7</v>
          </cell>
          <cell r="BO88">
            <v>100</v>
          </cell>
          <cell r="BP88">
            <v>0</v>
          </cell>
          <cell r="BQ88">
            <v>8</v>
          </cell>
          <cell r="BR88">
            <v>100</v>
          </cell>
          <cell r="BS88">
            <v>0</v>
          </cell>
          <cell r="BT88">
            <v>26.2</v>
          </cell>
          <cell r="BU88">
            <v>100</v>
          </cell>
          <cell r="BV88">
            <v>0</v>
          </cell>
          <cell r="BW88">
            <v>11.2</v>
          </cell>
          <cell r="BX88">
            <v>100</v>
          </cell>
          <cell r="BY88">
            <v>0</v>
          </cell>
          <cell r="BZ88">
            <v>7.1</v>
          </cell>
          <cell r="CA88">
            <v>100</v>
          </cell>
          <cell r="CB88">
            <v>0</v>
          </cell>
          <cell r="CC88">
            <v>6.8</v>
          </cell>
          <cell r="CD88">
            <v>19</v>
          </cell>
          <cell r="CE88">
            <v>81</v>
          </cell>
          <cell r="CF88">
            <v>4.7</v>
          </cell>
          <cell r="CG88">
            <v>0</v>
          </cell>
          <cell r="CH88">
            <v>100</v>
          </cell>
          <cell r="CI88">
            <v>1.4</v>
          </cell>
          <cell r="CJ88">
            <v>0</v>
          </cell>
          <cell r="CK88">
            <v>100</v>
          </cell>
          <cell r="CL88">
            <v>12</v>
          </cell>
          <cell r="CM88">
            <v>0</v>
          </cell>
          <cell r="CN88">
            <v>100</v>
          </cell>
          <cell r="CO88">
            <v>4.5999999999999996</v>
          </cell>
          <cell r="CP88">
            <v>0</v>
          </cell>
          <cell r="CQ88">
            <v>100</v>
          </cell>
          <cell r="CR88">
            <v>0.5</v>
          </cell>
          <cell r="CS88">
            <v>0</v>
          </cell>
          <cell r="CT88">
            <v>100</v>
          </cell>
          <cell r="CU88">
            <v>9.6999999999999993</v>
          </cell>
          <cell r="CV88">
            <v>0</v>
          </cell>
          <cell r="CW88">
            <v>100</v>
          </cell>
          <cell r="CX88">
            <v>1.5</v>
          </cell>
          <cell r="CY88">
            <v>0</v>
          </cell>
          <cell r="CZ88">
            <v>100</v>
          </cell>
          <cell r="DA88">
            <v>1.7</v>
          </cell>
          <cell r="DB88">
            <v>0</v>
          </cell>
          <cell r="DC88">
            <v>100</v>
          </cell>
          <cell r="DD88">
            <v>0.4</v>
          </cell>
          <cell r="DE88">
            <v>0</v>
          </cell>
          <cell r="DF88">
            <v>100</v>
          </cell>
        </row>
        <row r="89">
          <cell r="F89" t="str">
            <v>دانشگاه شهید چمران اهواز</v>
          </cell>
          <cell r="G89" t="str">
            <v>تکمیل سوله چند منظوره مجتمع خوابگاهی پسران</v>
          </cell>
          <cell r="BK89">
            <v>3.5</v>
          </cell>
          <cell r="BL89">
            <v>100</v>
          </cell>
          <cell r="BM89">
            <v>0</v>
          </cell>
          <cell r="BN89">
            <v>0.7</v>
          </cell>
          <cell r="BO89">
            <v>100</v>
          </cell>
          <cell r="BP89">
            <v>0</v>
          </cell>
          <cell r="BQ89">
            <v>8</v>
          </cell>
          <cell r="BR89">
            <v>100</v>
          </cell>
          <cell r="BS89">
            <v>0</v>
          </cell>
          <cell r="BT89">
            <v>26.2</v>
          </cell>
          <cell r="BU89">
            <v>100</v>
          </cell>
          <cell r="BV89">
            <v>0</v>
          </cell>
          <cell r="BW89">
            <v>11.2</v>
          </cell>
          <cell r="BX89">
            <v>100</v>
          </cell>
          <cell r="BY89">
            <v>0</v>
          </cell>
          <cell r="BZ89">
            <v>7.1</v>
          </cell>
          <cell r="CA89">
            <v>100</v>
          </cell>
          <cell r="CB89">
            <v>0</v>
          </cell>
          <cell r="CC89">
            <v>6.8</v>
          </cell>
          <cell r="CD89">
            <v>100</v>
          </cell>
          <cell r="CE89">
            <v>0</v>
          </cell>
          <cell r="CF89">
            <v>4.7</v>
          </cell>
          <cell r="CG89">
            <v>80</v>
          </cell>
          <cell r="CH89">
            <v>20</v>
          </cell>
          <cell r="CI89">
            <v>1.4</v>
          </cell>
          <cell r="CJ89">
            <v>0</v>
          </cell>
          <cell r="CK89">
            <v>100</v>
          </cell>
          <cell r="CL89">
            <v>12</v>
          </cell>
          <cell r="CM89">
            <v>91</v>
          </cell>
          <cell r="CN89">
            <v>9</v>
          </cell>
          <cell r="CO89">
            <v>4.5999999999999996</v>
          </cell>
          <cell r="CP89">
            <v>86</v>
          </cell>
          <cell r="CQ89">
            <v>14</v>
          </cell>
          <cell r="CR89">
            <v>0.5</v>
          </cell>
          <cell r="CS89">
            <v>0</v>
          </cell>
          <cell r="CT89">
            <v>100</v>
          </cell>
          <cell r="CU89">
            <v>9.6999999999999993</v>
          </cell>
          <cell r="CV89">
            <v>30</v>
          </cell>
          <cell r="CW89">
            <v>70</v>
          </cell>
          <cell r="CX89">
            <v>1.5</v>
          </cell>
          <cell r="CY89">
            <v>0</v>
          </cell>
          <cell r="CZ89">
            <v>100</v>
          </cell>
          <cell r="DA89">
            <v>1.7</v>
          </cell>
          <cell r="DB89">
            <v>0</v>
          </cell>
          <cell r="DC89">
            <v>100</v>
          </cell>
          <cell r="DD89">
            <v>0.4</v>
          </cell>
          <cell r="DE89">
            <v>0</v>
          </cell>
          <cell r="DF89">
            <v>100</v>
          </cell>
        </row>
        <row r="90">
          <cell r="F90" t="str">
            <v>دانشگاه شهید چمران اهواز</v>
          </cell>
          <cell r="G90" t="str">
            <v>تکمیل سوله چند منظوره مجتمع خوابگاهی خواهران</v>
          </cell>
          <cell r="BK90">
            <v>3.5</v>
          </cell>
          <cell r="BL90">
            <v>100</v>
          </cell>
          <cell r="BM90">
            <v>0</v>
          </cell>
          <cell r="BN90">
            <v>0.7</v>
          </cell>
          <cell r="BO90">
            <v>100</v>
          </cell>
          <cell r="BP90">
            <v>0</v>
          </cell>
          <cell r="BQ90">
            <v>8</v>
          </cell>
          <cell r="BR90">
            <v>100</v>
          </cell>
          <cell r="BS90">
            <v>0</v>
          </cell>
          <cell r="BT90">
            <v>26.2</v>
          </cell>
          <cell r="BU90">
            <v>100</v>
          </cell>
          <cell r="BV90">
            <v>0</v>
          </cell>
          <cell r="BW90">
            <v>11.2</v>
          </cell>
          <cell r="BX90">
            <v>100</v>
          </cell>
          <cell r="BY90">
            <v>0</v>
          </cell>
          <cell r="BZ90">
            <v>7.1</v>
          </cell>
          <cell r="CA90">
            <v>100</v>
          </cell>
          <cell r="CB90">
            <v>0</v>
          </cell>
          <cell r="CC90">
            <v>6.8</v>
          </cell>
          <cell r="CD90">
            <v>100</v>
          </cell>
          <cell r="CE90">
            <v>0</v>
          </cell>
          <cell r="CF90">
            <v>4.7</v>
          </cell>
          <cell r="CG90">
            <v>100</v>
          </cell>
          <cell r="CH90">
            <v>0</v>
          </cell>
          <cell r="CI90">
            <v>1.4</v>
          </cell>
          <cell r="CJ90">
            <v>100</v>
          </cell>
          <cell r="CK90">
            <v>0</v>
          </cell>
          <cell r="CL90">
            <v>12</v>
          </cell>
          <cell r="CM90">
            <v>0</v>
          </cell>
          <cell r="CN90">
            <v>100</v>
          </cell>
          <cell r="CO90">
            <v>4.5999999999999996</v>
          </cell>
          <cell r="CP90">
            <v>100</v>
          </cell>
          <cell r="CQ90">
            <v>0</v>
          </cell>
          <cell r="CR90">
            <v>0.5</v>
          </cell>
          <cell r="CS90">
            <v>100</v>
          </cell>
          <cell r="CT90">
            <v>0</v>
          </cell>
          <cell r="CU90">
            <v>9.6999999999999993</v>
          </cell>
          <cell r="CV90">
            <v>85</v>
          </cell>
          <cell r="CW90">
            <v>15</v>
          </cell>
          <cell r="CX90">
            <v>1.5</v>
          </cell>
          <cell r="CY90">
            <v>0</v>
          </cell>
          <cell r="CZ90">
            <v>100</v>
          </cell>
          <cell r="DA90">
            <v>1.7</v>
          </cell>
          <cell r="DB90">
            <v>100</v>
          </cell>
          <cell r="DC90">
            <v>0</v>
          </cell>
          <cell r="DD90">
            <v>0.4</v>
          </cell>
          <cell r="DE90">
            <v>100</v>
          </cell>
          <cell r="DF90">
            <v>0</v>
          </cell>
        </row>
        <row r="91">
          <cell r="F91" t="str">
            <v>دانشگاه شهید چمران اهواز</v>
          </cell>
          <cell r="G91" t="str">
            <v>تکمیل ساختمان نوآوری و کارآفرینی</v>
          </cell>
          <cell r="BK91">
            <v>3.5</v>
          </cell>
          <cell r="BL91">
            <v>100</v>
          </cell>
          <cell r="BM91">
            <v>0</v>
          </cell>
          <cell r="BN91">
            <v>0.7</v>
          </cell>
          <cell r="BO91">
            <v>100</v>
          </cell>
          <cell r="BP91">
            <v>0</v>
          </cell>
          <cell r="BQ91">
            <v>8</v>
          </cell>
          <cell r="BR91">
            <v>100</v>
          </cell>
          <cell r="BS91">
            <v>0</v>
          </cell>
          <cell r="BT91">
            <v>26.2</v>
          </cell>
          <cell r="BU91">
            <v>100</v>
          </cell>
          <cell r="BV91">
            <v>0</v>
          </cell>
          <cell r="BW91">
            <v>11.2</v>
          </cell>
          <cell r="BX91">
            <v>50</v>
          </cell>
          <cell r="BY91">
            <v>50</v>
          </cell>
          <cell r="BZ91">
            <v>7.1</v>
          </cell>
          <cell r="CA91">
            <v>100</v>
          </cell>
          <cell r="CB91">
            <v>0</v>
          </cell>
          <cell r="CC91">
            <v>6.8</v>
          </cell>
          <cell r="CD91">
            <v>80</v>
          </cell>
          <cell r="CE91">
            <v>20</v>
          </cell>
          <cell r="CF91">
            <v>4.7</v>
          </cell>
          <cell r="CG91">
            <v>70</v>
          </cell>
          <cell r="CH91">
            <v>30</v>
          </cell>
          <cell r="CI91">
            <v>1.4</v>
          </cell>
          <cell r="CJ91">
            <v>50</v>
          </cell>
          <cell r="CK91">
            <v>50</v>
          </cell>
          <cell r="CL91">
            <v>12</v>
          </cell>
          <cell r="CM91">
            <v>50</v>
          </cell>
          <cell r="CN91">
            <v>50</v>
          </cell>
          <cell r="CO91">
            <v>4.5999999999999996</v>
          </cell>
          <cell r="CP91">
            <v>0</v>
          </cell>
          <cell r="CQ91">
            <v>100</v>
          </cell>
          <cell r="CR91">
            <v>0.5</v>
          </cell>
          <cell r="CS91">
            <v>0</v>
          </cell>
          <cell r="CT91">
            <v>100</v>
          </cell>
          <cell r="CU91">
            <v>9.6999999999999993</v>
          </cell>
          <cell r="CV91">
            <v>5</v>
          </cell>
          <cell r="CW91">
            <v>95</v>
          </cell>
          <cell r="CX91">
            <v>1.5</v>
          </cell>
          <cell r="CY91">
            <v>0</v>
          </cell>
          <cell r="CZ91">
            <v>100</v>
          </cell>
          <cell r="DA91">
            <v>1.7</v>
          </cell>
          <cell r="DB91">
            <v>0</v>
          </cell>
          <cell r="DC91">
            <v>100</v>
          </cell>
          <cell r="DD91">
            <v>0.4</v>
          </cell>
          <cell r="DE91">
            <v>0</v>
          </cell>
          <cell r="DF91">
            <v>100</v>
          </cell>
        </row>
        <row r="92">
          <cell r="F92" t="str">
            <v>دانشگاه شهید چمران اهواز</v>
          </cell>
          <cell r="G92" t="str">
            <v>تکمیل مرکز تحقیقات اسب اصیل عرب</v>
          </cell>
          <cell r="BK92">
            <v>3.5</v>
          </cell>
          <cell r="BL92">
            <v>100</v>
          </cell>
          <cell r="BM92">
            <v>0</v>
          </cell>
          <cell r="BN92">
            <v>0.7</v>
          </cell>
          <cell r="BO92">
            <v>100</v>
          </cell>
          <cell r="BP92">
            <v>0</v>
          </cell>
          <cell r="BQ92">
            <v>8</v>
          </cell>
          <cell r="BR92">
            <v>100</v>
          </cell>
          <cell r="BS92">
            <v>0</v>
          </cell>
          <cell r="BT92">
            <v>26.2</v>
          </cell>
          <cell r="BU92">
            <v>100</v>
          </cell>
          <cell r="BV92">
            <v>0</v>
          </cell>
          <cell r="BW92">
            <v>11.2</v>
          </cell>
          <cell r="BX92">
            <v>100</v>
          </cell>
          <cell r="BY92">
            <v>0</v>
          </cell>
          <cell r="BZ92">
            <v>7.1</v>
          </cell>
          <cell r="CA92">
            <v>100</v>
          </cell>
          <cell r="CB92">
            <v>0</v>
          </cell>
          <cell r="CC92">
            <v>6.8</v>
          </cell>
          <cell r="CD92">
            <v>100</v>
          </cell>
          <cell r="CE92">
            <v>0</v>
          </cell>
          <cell r="CF92">
            <v>4.7</v>
          </cell>
          <cell r="CG92">
            <v>50</v>
          </cell>
          <cell r="CH92">
            <v>50</v>
          </cell>
          <cell r="CI92">
            <v>1.4</v>
          </cell>
          <cell r="CJ92">
            <v>46</v>
          </cell>
          <cell r="CK92">
            <v>54</v>
          </cell>
          <cell r="CL92">
            <v>12</v>
          </cell>
          <cell r="CM92">
            <v>21</v>
          </cell>
          <cell r="CN92">
            <v>79</v>
          </cell>
          <cell r="CO92">
            <v>4.5999999999999996</v>
          </cell>
          <cell r="CP92">
            <v>0</v>
          </cell>
          <cell r="CQ92">
            <v>100</v>
          </cell>
          <cell r="CR92">
            <v>0.5</v>
          </cell>
          <cell r="CS92">
            <v>0</v>
          </cell>
          <cell r="CT92">
            <v>100</v>
          </cell>
          <cell r="CU92">
            <v>9.6999999999999993</v>
          </cell>
          <cell r="CV92">
            <v>0</v>
          </cell>
          <cell r="CW92">
            <v>100</v>
          </cell>
          <cell r="CX92">
            <v>1.5</v>
          </cell>
          <cell r="CY92">
            <v>0</v>
          </cell>
          <cell r="CZ92">
            <v>100</v>
          </cell>
          <cell r="DA92">
            <v>1.7</v>
          </cell>
          <cell r="DB92">
            <v>0</v>
          </cell>
          <cell r="DC92">
            <v>100</v>
          </cell>
          <cell r="DD92">
            <v>0.4</v>
          </cell>
          <cell r="DE92">
            <v>0</v>
          </cell>
          <cell r="DF92">
            <v>100</v>
          </cell>
        </row>
        <row r="93">
          <cell r="F93" t="str">
            <v>دانشگاه شهید چمران اهواز</v>
          </cell>
          <cell r="G93" t="str">
            <v>تکمیل مرکز تحقیقات لیزر و پلاسما</v>
          </cell>
          <cell r="BK93">
            <v>3.5</v>
          </cell>
          <cell r="BL93">
            <v>100</v>
          </cell>
          <cell r="BM93">
            <v>0</v>
          </cell>
          <cell r="BN93">
            <v>0.7</v>
          </cell>
          <cell r="BO93">
            <v>100</v>
          </cell>
          <cell r="BP93">
            <v>0</v>
          </cell>
          <cell r="BQ93">
            <v>8</v>
          </cell>
          <cell r="BR93">
            <v>100</v>
          </cell>
          <cell r="BS93">
            <v>0</v>
          </cell>
          <cell r="BT93">
            <v>26.2</v>
          </cell>
          <cell r="BU93">
            <v>100</v>
          </cell>
          <cell r="BV93">
            <v>0</v>
          </cell>
          <cell r="BW93">
            <v>11.2</v>
          </cell>
          <cell r="BX93">
            <v>100</v>
          </cell>
          <cell r="BY93">
            <v>0</v>
          </cell>
          <cell r="BZ93">
            <v>7.1</v>
          </cell>
          <cell r="CA93">
            <v>100</v>
          </cell>
          <cell r="CB93">
            <v>0</v>
          </cell>
          <cell r="CC93">
            <v>6.8</v>
          </cell>
          <cell r="CD93">
            <v>50</v>
          </cell>
          <cell r="CE93">
            <v>50</v>
          </cell>
          <cell r="CF93">
            <v>4.7</v>
          </cell>
          <cell r="CG93">
            <v>100</v>
          </cell>
          <cell r="CH93">
            <v>0</v>
          </cell>
          <cell r="CI93">
            <v>1.4</v>
          </cell>
          <cell r="CJ93">
            <v>15</v>
          </cell>
          <cell r="CK93">
            <v>85</v>
          </cell>
          <cell r="CL93">
            <v>12</v>
          </cell>
          <cell r="CM93">
            <v>0</v>
          </cell>
          <cell r="CN93">
            <v>100</v>
          </cell>
          <cell r="CO93">
            <v>4.5999999999999996</v>
          </cell>
          <cell r="CP93">
            <v>0</v>
          </cell>
          <cell r="CQ93">
            <v>100</v>
          </cell>
          <cell r="CR93">
            <v>0.5</v>
          </cell>
          <cell r="CS93">
            <v>0</v>
          </cell>
          <cell r="CT93">
            <v>100</v>
          </cell>
          <cell r="CU93">
            <v>9.6999999999999993</v>
          </cell>
          <cell r="CV93">
            <v>0</v>
          </cell>
          <cell r="CW93">
            <v>100</v>
          </cell>
          <cell r="CX93">
            <v>1.5</v>
          </cell>
          <cell r="CY93">
            <v>0</v>
          </cell>
          <cell r="CZ93">
            <v>100</v>
          </cell>
          <cell r="DA93">
            <v>1.7</v>
          </cell>
          <cell r="DB93">
            <v>0</v>
          </cell>
          <cell r="DC93">
            <v>100</v>
          </cell>
          <cell r="DD93">
            <v>0.4</v>
          </cell>
          <cell r="DE93">
            <v>0</v>
          </cell>
          <cell r="DF93">
            <v>100</v>
          </cell>
        </row>
        <row r="94">
          <cell r="F94" t="str">
            <v>دانشگاه شهید چمران اهواز</v>
          </cell>
          <cell r="G94" t="str">
            <v>تکمیل آزمایشگاه گیاه پزشکی</v>
          </cell>
          <cell r="BK94">
            <v>3.5</v>
          </cell>
          <cell r="BL94">
            <v>100</v>
          </cell>
          <cell r="BM94">
            <v>0</v>
          </cell>
          <cell r="BN94">
            <v>0.7</v>
          </cell>
          <cell r="BO94">
            <v>100</v>
          </cell>
          <cell r="BP94">
            <v>0</v>
          </cell>
          <cell r="BQ94">
            <v>8</v>
          </cell>
          <cell r="BR94">
            <v>100</v>
          </cell>
          <cell r="BS94">
            <v>0</v>
          </cell>
          <cell r="BT94">
            <v>26.2</v>
          </cell>
          <cell r="BU94">
            <v>100</v>
          </cell>
          <cell r="BV94">
            <v>0</v>
          </cell>
          <cell r="BW94">
            <v>11.2</v>
          </cell>
          <cell r="BX94">
            <v>74</v>
          </cell>
          <cell r="BY94">
            <v>26</v>
          </cell>
          <cell r="BZ94">
            <v>7.1</v>
          </cell>
          <cell r="CA94">
            <v>100</v>
          </cell>
          <cell r="CB94">
            <v>0</v>
          </cell>
          <cell r="CC94">
            <v>6.8</v>
          </cell>
          <cell r="CD94">
            <v>80</v>
          </cell>
          <cell r="CE94">
            <v>20</v>
          </cell>
          <cell r="CF94">
            <v>4.7</v>
          </cell>
          <cell r="CG94">
            <v>80</v>
          </cell>
          <cell r="CH94">
            <v>20</v>
          </cell>
          <cell r="CI94">
            <v>1.4</v>
          </cell>
          <cell r="CJ94">
            <v>0</v>
          </cell>
          <cell r="CK94">
            <v>100</v>
          </cell>
          <cell r="CL94">
            <v>12</v>
          </cell>
          <cell r="CM94">
            <v>0</v>
          </cell>
          <cell r="CN94">
            <v>100</v>
          </cell>
          <cell r="CO94">
            <v>4.5999999999999996</v>
          </cell>
          <cell r="CP94">
            <v>0</v>
          </cell>
          <cell r="CQ94">
            <v>100</v>
          </cell>
          <cell r="CR94">
            <v>0.5</v>
          </cell>
          <cell r="CS94">
            <v>0</v>
          </cell>
          <cell r="CT94">
            <v>100</v>
          </cell>
          <cell r="CU94">
            <v>9.6999999999999993</v>
          </cell>
          <cell r="CV94">
            <v>0</v>
          </cell>
          <cell r="CW94">
            <v>100</v>
          </cell>
          <cell r="CX94">
            <v>1.5</v>
          </cell>
          <cell r="CY94">
            <v>0</v>
          </cell>
          <cell r="CZ94">
            <v>100</v>
          </cell>
          <cell r="DA94">
            <v>1.7</v>
          </cell>
          <cell r="DB94">
            <v>0</v>
          </cell>
          <cell r="DC94">
            <v>100</v>
          </cell>
          <cell r="DD94">
            <v>0.4</v>
          </cell>
          <cell r="DE94">
            <v>0</v>
          </cell>
          <cell r="DF94">
            <v>100</v>
          </cell>
        </row>
        <row r="95">
          <cell r="F95" t="str">
            <v>دانشگاه شهید چمران اهواز</v>
          </cell>
          <cell r="G95" t="str">
            <v>تکمیل سوله آزمایشگاهی دانشکده دامپزشکی</v>
          </cell>
          <cell r="BK95">
            <v>3.5</v>
          </cell>
          <cell r="BL95">
            <v>100</v>
          </cell>
          <cell r="BM95">
            <v>0</v>
          </cell>
          <cell r="BN95">
            <v>0.7</v>
          </cell>
          <cell r="BO95">
            <v>100</v>
          </cell>
          <cell r="BP95">
            <v>0</v>
          </cell>
          <cell r="BQ95">
            <v>8</v>
          </cell>
          <cell r="BR95">
            <v>100</v>
          </cell>
          <cell r="BS95">
            <v>0</v>
          </cell>
          <cell r="BT95">
            <v>26.2</v>
          </cell>
          <cell r="BU95">
            <v>100</v>
          </cell>
          <cell r="BV95">
            <v>0</v>
          </cell>
          <cell r="BW95">
            <v>11.2</v>
          </cell>
          <cell r="BX95">
            <v>80</v>
          </cell>
          <cell r="BY95">
            <v>0</v>
          </cell>
          <cell r="BZ95">
            <v>7.1</v>
          </cell>
          <cell r="CA95">
            <v>80</v>
          </cell>
          <cell r="CB95">
            <v>0</v>
          </cell>
          <cell r="CC95">
            <v>6.8</v>
          </cell>
          <cell r="CD95">
            <v>68</v>
          </cell>
          <cell r="CE95">
            <v>0</v>
          </cell>
          <cell r="CF95">
            <v>4.7</v>
          </cell>
          <cell r="CG95">
            <v>50</v>
          </cell>
          <cell r="CH95">
            <v>0</v>
          </cell>
          <cell r="CI95">
            <v>1.4</v>
          </cell>
          <cell r="CJ95">
            <v>0</v>
          </cell>
          <cell r="CK95">
            <v>0</v>
          </cell>
          <cell r="CL95">
            <v>12</v>
          </cell>
          <cell r="CM95">
            <v>0</v>
          </cell>
          <cell r="CN95">
            <v>0</v>
          </cell>
          <cell r="CO95">
            <v>4.5999999999999996</v>
          </cell>
          <cell r="CP95">
            <v>0</v>
          </cell>
          <cell r="CQ95">
            <v>0</v>
          </cell>
          <cell r="CR95">
            <v>0.5</v>
          </cell>
          <cell r="CS95">
            <v>0</v>
          </cell>
          <cell r="CT95">
            <v>0</v>
          </cell>
          <cell r="CU95">
            <v>9.6999999999999993</v>
          </cell>
          <cell r="CV95">
            <v>0</v>
          </cell>
          <cell r="CW95">
            <v>0</v>
          </cell>
          <cell r="CX95">
            <v>1.5</v>
          </cell>
          <cell r="CY95">
            <v>0</v>
          </cell>
          <cell r="CZ95">
            <v>0</v>
          </cell>
          <cell r="DA95">
            <v>1.7</v>
          </cell>
          <cell r="DB95">
            <v>0</v>
          </cell>
          <cell r="DC95">
            <v>0</v>
          </cell>
          <cell r="DD95">
            <v>0.4</v>
          </cell>
          <cell r="DE95">
            <v>0</v>
          </cell>
          <cell r="DF95">
            <v>0</v>
          </cell>
        </row>
        <row r="96">
          <cell r="F96" t="str">
            <v>دانشگاه شهید چمران اهواز</v>
          </cell>
          <cell r="G96" t="str">
            <v>تکمیل مرکز تحقیقات مواد پرتوزا</v>
          </cell>
          <cell r="BK96">
            <v>3.5</v>
          </cell>
          <cell r="BL96">
            <v>100</v>
          </cell>
          <cell r="BM96">
            <v>0</v>
          </cell>
          <cell r="BN96">
            <v>0.7</v>
          </cell>
          <cell r="BO96">
            <v>100</v>
          </cell>
          <cell r="BP96">
            <v>0</v>
          </cell>
          <cell r="BQ96">
            <v>8</v>
          </cell>
          <cell r="BR96">
            <v>100</v>
          </cell>
          <cell r="BS96">
            <v>0</v>
          </cell>
          <cell r="BT96">
            <v>26.2</v>
          </cell>
          <cell r="BU96">
            <v>100</v>
          </cell>
          <cell r="BV96">
            <v>0</v>
          </cell>
          <cell r="BW96">
            <v>11.2</v>
          </cell>
          <cell r="BX96">
            <v>100</v>
          </cell>
          <cell r="BY96">
            <v>0</v>
          </cell>
          <cell r="BZ96">
            <v>7.1</v>
          </cell>
          <cell r="CA96">
            <v>100</v>
          </cell>
          <cell r="CB96">
            <v>0</v>
          </cell>
          <cell r="CC96">
            <v>6.8</v>
          </cell>
          <cell r="CD96">
            <v>80</v>
          </cell>
          <cell r="CE96">
            <v>20</v>
          </cell>
          <cell r="CF96">
            <v>4.7</v>
          </cell>
          <cell r="CG96">
            <v>40</v>
          </cell>
          <cell r="CH96">
            <v>60</v>
          </cell>
          <cell r="CI96">
            <v>1.4</v>
          </cell>
          <cell r="CJ96">
            <v>0</v>
          </cell>
          <cell r="CK96">
            <v>100</v>
          </cell>
          <cell r="CL96">
            <v>12</v>
          </cell>
          <cell r="CM96">
            <v>0</v>
          </cell>
          <cell r="CN96">
            <v>100</v>
          </cell>
          <cell r="CO96">
            <v>4.5999999999999996</v>
          </cell>
          <cell r="CP96">
            <v>0</v>
          </cell>
          <cell r="CQ96">
            <v>100</v>
          </cell>
          <cell r="CR96">
            <v>0.5</v>
          </cell>
          <cell r="CS96">
            <v>0</v>
          </cell>
          <cell r="CT96">
            <v>100</v>
          </cell>
          <cell r="CU96">
            <v>9.6999999999999993</v>
          </cell>
          <cell r="CV96">
            <v>0</v>
          </cell>
          <cell r="CW96">
            <v>100</v>
          </cell>
          <cell r="CX96">
            <v>1.5</v>
          </cell>
          <cell r="CY96">
            <v>0</v>
          </cell>
          <cell r="CZ96">
            <v>100</v>
          </cell>
          <cell r="DA96">
            <v>1.7</v>
          </cell>
          <cell r="DB96">
            <v>0</v>
          </cell>
          <cell r="DC96">
            <v>100</v>
          </cell>
          <cell r="DD96">
            <v>0.4</v>
          </cell>
          <cell r="DE96">
            <v>0</v>
          </cell>
          <cell r="DF96">
            <v>100</v>
          </cell>
        </row>
        <row r="97">
          <cell r="F97" t="str">
            <v>دانشگاه شهید چمران اهواز</v>
          </cell>
          <cell r="G97" t="str">
            <v>تکمیل سوله آزمایشگاهی دانشکده عمران و محیط زیست</v>
          </cell>
          <cell r="BK97">
            <v>3.5</v>
          </cell>
          <cell r="BL97">
            <v>100</v>
          </cell>
          <cell r="BM97">
            <v>0</v>
          </cell>
          <cell r="BN97">
            <v>0.7</v>
          </cell>
          <cell r="BO97">
            <v>100</v>
          </cell>
          <cell r="BP97">
            <v>0</v>
          </cell>
          <cell r="BQ97">
            <v>8</v>
          </cell>
          <cell r="BR97">
            <v>100</v>
          </cell>
          <cell r="BS97">
            <v>0</v>
          </cell>
          <cell r="BT97">
            <v>26.2</v>
          </cell>
          <cell r="BU97">
            <v>100</v>
          </cell>
          <cell r="BV97">
            <v>0</v>
          </cell>
          <cell r="BW97">
            <v>11.2</v>
          </cell>
          <cell r="BX97">
            <v>100</v>
          </cell>
          <cell r="BY97">
            <v>0</v>
          </cell>
          <cell r="BZ97">
            <v>7.1</v>
          </cell>
          <cell r="CA97">
            <v>100</v>
          </cell>
          <cell r="CB97">
            <v>0</v>
          </cell>
          <cell r="CC97">
            <v>6.8</v>
          </cell>
          <cell r="CD97">
            <v>100</v>
          </cell>
          <cell r="CE97">
            <v>0</v>
          </cell>
          <cell r="CF97">
            <v>4.7</v>
          </cell>
          <cell r="CG97">
            <v>31</v>
          </cell>
          <cell r="CH97">
            <v>69</v>
          </cell>
          <cell r="CI97">
            <v>1.4</v>
          </cell>
          <cell r="CJ97">
            <v>0</v>
          </cell>
          <cell r="CK97">
            <v>100</v>
          </cell>
          <cell r="CL97">
            <v>12</v>
          </cell>
          <cell r="CM97">
            <v>0</v>
          </cell>
          <cell r="CN97">
            <v>100</v>
          </cell>
          <cell r="CO97">
            <v>4.5999999999999996</v>
          </cell>
          <cell r="CP97">
            <v>0</v>
          </cell>
          <cell r="CQ97">
            <v>100</v>
          </cell>
          <cell r="CR97">
            <v>0.5</v>
          </cell>
          <cell r="CS97">
            <v>0</v>
          </cell>
          <cell r="CT97">
            <v>100</v>
          </cell>
          <cell r="CU97">
            <v>9.6999999999999993</v>
          </cell>
          <cell r="CV97">
            <v>0</v>
          </cell>
          <cell r="CW97">
            <v>100</v>
          </cell>
          <cell r="CX97">
            <v>1.5</v>
          </cell>
          <cell r="CY97">
            <v>0</v>
          </cell>
          <cell r="CZ97">
            <v>100</v>
          </cell>
          <cell r="DA97">
            <v>1.7</v>
          </cell>
          <cell r="DB97">
            <v>0</v>
          </cell>
          <cell r="DC97">
            <v>100</v>
          </cell>
          <cell r="DD97">
            <v>0.4</v>
          </cell>
          <cell r="DE97">
            <v>0</v>
          </cell>
          <cell r="DF97">
            <v>100</v>
          </cell>
        </row>
        <row r="98">
          <cell r="F98" t="str">
            <v>دانشگاه علوم کشاورزی و منابع طبیعی خوزستان</v>
          </cell>
          <cell r="G98" t="str">
            <v>تکمیل اتاقک رشد</v>
          </cell>
          <cell r="BK98">
            <v>3.5</v>
          </cell>
          <cell r="BL98">
            <v>71.400000000000006</v>
          </cell>
          <cell r="BM98">
            <v>28.6</v>
          </cell>
          <cell r="BN98">
            <v>0.7</v>
          </cell>
          <cell r="BO98">
            <v>100</v>
          </cell>
          <cell r="BP98">
            <v>0</v>
          </cell>
          <cell r="BQ98">
            <v>8</v>
          </cell>
          <cell r="BR98">
            <v>100</v>
          </cell>
          <cell r="BS98">
            <v>0</v>
          </cell>
          <cell r="BT98">
            <v>26.2</v>
          </cell>
          <cell r="BU98">
            <v>100</v>
          </cell>
          <cell r="BV98">
            <v>0</v>
          </cell>
          <cell r="BW98">
            <v>11.2</v>
          </cell>
          <cell r="BX98">
            <v>100</v>
          </cell>
          <cell r="BY98">
            <v>0</v>
          </cell>
          <cell r="BZ98">
            <v>7.1</v>
          </cell>
          <cell r="CA98">
            <v>43.6</v>
          </cell>
          <cell r="CB98">
            <v>56.4</v>
          </cell>
          <cell r="CC98">
            <v>6.8</v>
          </cell>
          <cell r="CD98">
            <v>0</v>
          </cell>
          <cell r="CE98">
            <v>100</v>
          </cell>
          <cell r="CF98">
            <v>4.7</v>
          </cell>
          <cell r="CG98">
            <v>21.3</v>
          </cell>
          <cell r="CH98">
            <v>78.7</v>
          </cell>
          <cell r="CI98">
            <v>1.4</v>
          </cell>
          <cell r="CJ98">
            <v>0</v>
          </cell>
          <cell r="CK98">
            <v>100</v>
          </cell>
          <cell r="CL98">
            <v>12</v>
          </cell>
          <cell r="CM98">
            <v>8.3000000000000007</v>
          </cell>
          <cell r="CN98">
            <v>91.7</v>
          </cell>
          <cell r="CO98">
            <v>4.5999999999999996</v>
          </cell>
          <cell r="CP98">
            <v>0</v>
          </cell>
          <cell r="CQ98">
            <v>100</v>
          </cell>
          <cell r="CR98">
            <v>0.5</v>
          </cell>
          <cell r="CS98">
            <v>0</v>
          </cell>
          <cell r="CT98">
            <v>100</v>
          </cell>
          <cell r="CU98">
            <v>9.6999999999999993</v>
          </cell>
          <cell r="CV98">
            <v>0</v>
          </cell>
          <cell r="CW98">
            <v>100</v>
          </cell>
          <cell r="CX98">
            <v>1.5</v>
          </cell>
          <cell r="CY98">
            <v>0</v>
          </cell>
          <cell r="CZ98">
            <v>100</v>
          </cell>
          <cell r="DA98">
            <v>1.7</v>
          </cell>
          <cell r="DB98">
            <v>0</v>
          </cell>
          <cell r="DC98">
            <v>100</v>
          </cell>
          <cell r="DD98">
            <v>0.4</v>
          </cell>
          <cell r="DE98">
            <v>0</v>
          </cell>
          <cell r="DF98">
            <v>100</v>
          </cell>
        </row>
        <row r="99">
          <cell r="F99" t="str">
            <v>دانشگاه علوم کشاورزی و منابع طبیعی خوزستان</v>
          </cell>
          <cell r="G99" t="str">
            <v xml:space="preserve">تکمیل و باسازی مجموعه گلخانه های دانشکده کشاورزی </v>
          </cell>
          <cell r="BK99">
            <v>3.5</v>
          </cell>
          <cell r="BL99">
            <v>57.1</v>
          </cell>
          <cell r="BM99">
            <v>42.9</v>
          </cell>
          <cell r="BN99">
            <v>0.7</v>
          </cell>
          <cell r="BO99">
            <v>100</v>
          </cell>
          <cell r="BP99">
            <v>0</v>
          </cell>
          <cell r="BQ99">
            <v>8</v>
          </cell>
          <cell r="BR99">
            <v>50</v>
          </cell>
          <cell r="BS99">
            <v>50</v>
          </cell>
          <cell r="BT99">
            <v>26.2</v>
          </cell>
          <cell r="BU99">
            <v>76.3</v>
          </cell>
          <cell r="BV99">
            <v>23.7</v>
          </cell>
          <cell r="BW99">
            <v>11.2</v>
          </cell>
          <cell r="BX99">
            <v>44.6</v>
          </cell>
          <cell r="BY99">
            <v>55.4</v>
          </cell>
          <cell r="BZ99">
            <v>7.1</v>
          </cell>
          <cell r="CA99">
            <v>84.5</v>
          </cell>
          <cell r="CB99">
            <v>15.5</v>
          </cell>
          <cell r="CC99">
            <v>6.8</v>
          </cell>
          <cell r="CD99">
            <v>0</v>
          </cell>
          <cell r="CE99">
            <v>100</v>
          </cell>
          <cell r="CF99">
            <v>4.7</v>
          </cell>
          <cell r="CG99">
            <v>63.8</v>
          </cell>
          <cell r="CH99">
            <v>36.200000000000003</v>
          </cell>
          <cell r="CI99">
            <v>1.4</v>
          </cell>
          <cell r="CJ99">
            <v>100</v>
          </cell>
          <cell r="CK99">
            <v>0</v>
          </cell>
          <cell r="CL99">
            <v>12</v>
          </cell>
          <cell r="CM99">
            <v>58.3</v>
          </cell>
          <cell r="CN99">
            <v>41.7</v>
          </cell>
          <cell r="CO99">
            <v>4.5999999999999996</v>
          </cell>
          <cell r="CP99">
            <v>43.5</v>
          </cell>
          <cell r="CQ99">
            <v>56.5</v>
          </cell>
          <cell r="CR99">
            <v>0.5</v>
          </cell>
          <cell r="CS99">
            <v>100</v>
          </cell>
          <cell r="CT99">
            <v>0</v>
          </cell>
          <cell r="CU99">
            <v>9.6999999999999993</v>
          </cell>
          <cell r="CV99">
            <v>0</v>
          </cell>
          <cell r="CW99">
            <v>100</v>
          </cell>
          <cell r="CX99">
            <v>1.5</v>
          </cell>
          <cell r="CY99">
            <v>100</v>
          </cell>
          <cell r="CZ99">
            <v>0</v>
          </cell>
          <cell r="DA99">
            <v>1.7</v>
          </cell>
          <cell r="DB99">
            <v>100</v>
          </cell>
          <cell r="DC99">
            <v>0</v>
          </cell>
          <cell r="DD99">
            <v>0.4</v>
          </cell>
          <cell r="DE99">
            <v>0</v>
          </cell>
          <cell r="DF99">
            <v>100</v>
          </cell>
        </row>
        <row r="100">
          <cell r="F100" t="str">
            <v>دانشگاه علوم کشاورزی و منابع طبیعی خوزستان</v>
          </cell>
          <cell r="G100" t="str">
            <v>تکمیل گاومیش داری و ساختمان شیر دوشی دانشکده علوم دامی و صنایع غذایی</v>
          </cell>
          <cell r="BK100">
            <v>3.5</v>
          </cell>
          <cell r="BL100">
            <v>28.6</v>
          </cell>
          <cell r="BM100">
            <v>71.400000000000006</v>
          </cell>
          <cell r="BN100">
            <v>0.7</v>
          </cell>
          <cell r="BO100">
            <v>100</v>
          </cell>
          <cell r="BP100">
            <v>0</v>
          </cell>
          <cell r="BQ100">
            <v>8</v>
          </cell>
          <cell r="BR100">
            <v>87.5</v>
          </cell>
          <cell r="BS100">
            <v>12.5</v>
          </cell>
          <cell r="BT100">
            <v>26.2</v>
          </cell>
          <cell r="BU100">
            <v>96.2</v>
          </cell>
          <cell r="BV100">
            <v>3.8</v>
          </cell>
          <cell r="BW100">
            <v>11.2</v>
          </cell>
          <cell r="BX100">
            <v>89.3</v>
          </cell>
          <cell r="BY100">
            <v>10.7</v>
          </cell>
          <cell r="BZ100">
            <v>7.1</v>
          </cell>
          <cell r="CA100">
            <v>100</v>
          </cell>
          <cell r="CB100">
            <v>0</v>
          </cell>
          <cell r="CC100">
            <v>6.8</v>
          </cell>
          <cell r="CD100">
            <v>55.8</v>
          </cell>
          <cell r="CE100">
            <v>44.2</v>
          </cell>
          <cell r="CF100">
            <v>4.7</v>
          </cell>
          <cell r="CG100">
            <v>36.200000000000003</v>
          </cell>
          <cell r="CH100">
            <v>63.8</v>
          </cell>
          <cell r="CI100">
            <v>1.4</v>
          </cell>
          <cell r="CJ100">
            <v>0</v>
          </cell>
          <cell r="CK100">
            <v>100</v>
          </cell>
          <cell r="CL100">
            <v>12</v>
          </cell>
          <cell r="CM100">
            <v>16.7</v>
          </cell>
          <cell r="CN100">
            <v>83.3</v>
          </cell>
          <cell r="CO100">
            <v>4.5999999999999996</v>
          </cell>
          <cell r="CP100">
            <v>0</v>
          </cell>
          <cell r="CQ100">
            <v>100</v>
          </cell>
          <cell r="CR100">
            <v>0.5</v>
          </cell>
          <cell r="CS100">
            <v>0</v>
          </cell>
          <cell r="CT100">
            <v>100</v>
          </cell>
          <cell r="CU100">
            <v>9.6999999999999993</v>
          </cell>
          <cell r="CV100">
            <v>0</v>
          </cell>
          <cell r="CW100">
            <v>100</v>
          </cell>
          <cell r="CX100">
            <v>1.5</v>
          </cell>
          <cell r="CY100">
            <v>0</v>
          </cell>
          <cell r="CZ100">
            <v>100</v>
          </cell>
          <cell r="DA100">
            <v>1.7</v>
          </cell>
          <cell r="DB100">
            <v>41.2</v>
          </cell>
          <cell r="DC100">
            <v>58.8</v>
          </cell>
          <cell r="DD100">
            <v>0.4</v>
          </cell>
          <cell r="DE100">
            <v>0</v>
          </cell>
          <cell r="DF100">
            <v>100</v>
          </cell>
        </row>
        <row r="101">
          <cell r="F101" t="str">
            <v>دانشگاه علوم کشاورزی و منابع طبیعی خوزستان</v>
          </cell>
          <cell r="G101" t="str">
            <v>تکمیل و بازسازی سالن مرغداری دانشکده علوم دامی و صنایع غذایی</v>
          </cell>
          <cell r="BK101">
            <v>3.5</v>
          </cell>
          <cell r="BL101">
            <v>100</v>
          </cell>
          <cell r="BM101">
            <v>0</v>
          </cell>
          <cell r="BN101">
            <v>0.7</v>
          </cell>
          <cell r="BO101">
            <v>100</v>
          </cell>
          <cell r="BP101">
            <v>0</v>
          </cell>
          <cell r="BQ101">
            <v>8</v>
          </cell>
          <cell r="BR101">
            <v>100</v>
          </cell>
          <cell r="BS101">
            <v>0</v>
          </cell>
          <cell r="BT101">
            <v>26.2</v>
          </cell>
          <cell r="BU101">
            <v>100</v>
          </cell>
          <cell r="BV101">
            <v>0</v>
          </cell>
          <cell r="BW101">
            <v>11.2</v>
          </cell>
          <cell r="BX101">
            <v>100</v>
          </cell>
          <cell r="BY101">
            <v>0</v>
          </cell>
          <cell r="BZ101">
            <v>7.1</v>
          </cell>
          <cell r="CA101">
            <v>49.3</v>
          </cell>
          <cell r="CB101">
            <v>50.7</v>
          </cell>
          <cell r="CC101">
            <v>6.8</v>
          </cell>
          <cell r="CD101">
            <v>14.7</v>
          </cell>
          <cell r="CE101">
            <v>85.3</v>
          </cell>
          <cell r="CF101">
            <v>4.7</v>
          </cell>
          <cell r="CG101">
            <v>36.200000000000003</v>
          </cell>
          <cell r="CH101">
            <v>63.8</v>
          </cell>
          <cell r="CI101">
            <v>1.4</v>
          </cell>
          <cell r="CJ101">
            <v>0</v>
          </cell>
          <cell r="CK101">
            <v>100</v>
          </cell>
          <cell r="CL101">
            <v>12</v>
          </cell>
          <cell r="CM101">
            <v>0</v>
          </cell>
          <cell r="CN101">
            <v>100</v>
          </cell>
          <cell r="CO101">
            <v>4.5999999999999996</v>
          </cell>
          <cell r="CP101">
            <v>21.7</v>
          </cell>
          <cell r="CQ101">
            <v>78.3</v>
          </cell>
          <cell r="CR101">
            <v>0.5</v>
          </cell>
          <cell r="CS101">
            <v>0</v>
          </cell>
          <cell r="CT101">
            <v>100</v>
          </cell>
          <cell r="CU101">
            <v>9.6999999999999993</v>
          </cell>
          <cell r="CV101">
            <v>0</v>
          </cell>
          <cell r="CW101">
            <v>100</v>
          </cell>
          <cell r="CX101">
            <v>1.5</v>
          </cell>
          <cell r="CY101">
            <v>0</v>
          </cell>
          <cell r="CZ101">
            <v>100</v>
          </cell>
          <cell r="DA101">
            <v>1.7</v>
          </cell>
          <cell r="DB101">
            <v>0</v>
          </cell>
          <cell r="DC101">
            <v>100</v>
          </cell>
          <cell r="DD101">
            <v>0.4</v>
          </cell>
          <cell r="DE101">
            <v>0</v>
          </cell>
          <cell r="DF101">
            <v>100</v>
          </cell>
        </row>
        <row r="102">
          <cell r="F102" t="str">
            <v>دانشگاه گیلان</v>
          </cell>
          <cell r="G102" t="str">
            <v xml:space="preserve"> مجموعه فارم دامپروری(ساختمان گوسفندداری )</v>
          </cell>
          <cell r="BK102">
            <v>3.5</v>
          </cell>
          <cell r="BL102">
            <v>100</v>
          </cell>
          <cell r="BM102">
            <v>0</v>
          </cell>
          <cell r="BN102">
            <v>0.7</v>
          </cell>
          <cell r="BO102">
            <v>100</v>
          </cell>
          <cell r="BP102">
            <v>0</v>
          </cell>
          <cell r="BQ102">
            <v>8</v>
          </cell>
          <cell r="BR102">
            <v>100</v>
          </cell>
          <cell r="BS102">
            <v>0</v>
          </cell>
          <cell r="BT102">
            <v>26.2</v>
          </cell>
          <cell r="BU102">
            <v>100</v>
          </cell>
          <cell r="BV102">
            <v>0</v>
          </cell>
          <cell r="BW102">
            <v>11.2</v>
          </cell>
          <cell r="BX102">
            <v>100</v>
          </cell>
          <cell r="BY102">
            <v>0</v>
          </cell>
          <cell r="BZ102">
            <v>7.1</v>
          </cell>
          <cell r="CA102">
            <v>20</v>
          </cell>
          <cell r="CB102">
            <v>80</v>
          </cell>
          <cell r="CC102">
            <v>6.8</v>
          </cell>
          <cell r="CD102">
            <v>0</v>
          </cell>
          <cell r="CE102">
            <v>100</v>
          </cell>
          <cell r="CF102">
            <v>4.7</v>
          </cell>
          <cell r="CG102">
            <v>0</v>
          </cell>
          <cell r="CH102">
            <v>100</v>
          </cell>
          <cell r="CI102">
            <v>1.4</v>
          </cell>
          <cell r="CJ102">
            <v>0</v>
          </cell>
          <cell r="CK102">
            <v>100</v>
          </cell>
          <cell r="CL102">
            <v>12</v>
          </cell>
          <cell r="CM102">
            <v>0</v>
          </cell>
          <cell r="CN102">
            <v>100</v>
          </cell>
          <cell r="CO102">
            <v>4.5999999999999996</v>
          </cell>
          <cell r="CP102">
            <v>0</v>
          </cell>
          <cell r="CQ102">
            <v>100</v>
          </cell>
          <cell r="CR102">
            <v>0.5</v>
          </cell>
          <cell r="CS102">
            <v>0</v>
          </cell>
          <cell r="CT102">
            <v>100</v>
          </cell>
          <cell r="CU102">
            <v>9.6999999999999993</v>
          </cell>
          <cell r="CV102">
            <v>0</v>
          </cell>
          <cell r="CW102">
            <v>100</v>
          </cell>
          <cell r="CX102">
            <v>1.5</v>
          </cell>
          <cell r="CY102">
            <v>0</v>
          </cell>
          <cell r="CZ102">
            <v>100</v>
          </cell>
          <cell r="DA102">
            <v>1.7</v>
          </cell>
          <cell r="DB102">
            <v>0</v>
          </cell>
          <cell r="DC102">
            <v>100</v>
          </cell>
          <cell r="DD102">
            <v>0.4</v>
          </cell>
          <cell r="DE102">
            <v>0</v>
          </cell>
          <cell r="DF102">
            <v>100</v>
          </cell>
        </row>
        <row r="103">
          <cell r="F103" t="str">
            <v>دانشگاه شهید باهنر</v>
          </cell>
          <cell r="G103" t="str">
            <v>سوله مرغداری تحقیقاتی</v>
          </cell>
          <cell r="BK103">
            <v>3.5</v>
          </cell>
          <cell r="BL103">
            <v>100</v>
          </cell>
          <cell r="BM103">
            <v>0</v>
          </cell>
          <cell r="BN103">
            <v>0.7</v>
          </cell>
          <cell r="BO103">
            <v>100</v>
          </cell>
          <cell r="BP103">
            <v>0</v>
          </cell>
          <cell r="BQ103">
            <v>8</v>
          </cell>
          <cell r="BR103">
            <v>100</v>
          </cell>
          <cell r="BS103">
            <v>0</v>
          </cell>
          <cell r="BT103">
            <v>26.2</v>
          </cell>
          <cell r="BU103">
            <v>100</v>
          </cell>
          <cell r="BV103">
            <v>0</v>
          </cell>
          <cell r="BW103">
            <v>11.2</v>
          </cell>
          <cell r="BX103">
            <v>100</v>
          </cell>
          <cell r="BY103">
            <v>0</v>
          </cell>
          <cell r="BZ103">
            <v>7.1</v>
          </cell>
          <cell r="CA103">
            <v>20</v>
          </cell>
          <cell r="CB103">
            <v>80</v>
          </cell>
          <cell r="CC103">
            <v>6.8</v>
          </cell>
          <cell r="CD103">
            <v>0</v>
          </cell>
          <cell r="CE103">
            <v>100</v>
          </cell>
          <cell r="CF103">
            <v>4.7</v>
          </cell>
          <cell r="CG103">
            <v>0</v>
          </cell>
          <cell r="CH103">
            <v>100</v>
          </cell>
          <cell r="CI103">
            <v>1.4</v>
          </cell>
          <cell r="CJ103">
            <v>0</v>
          </cell>
          <cell r="CK103">
            <v>100</v>
          </cell>
          <cell r="CL103">
            <v>12</v>
          </cell>
          <cell r="CM103">
            <v>0</v>
          </cell>
          <cell r="CN103">
            <v>100</v>
          </cell>
          <cell r="CO103">
            <v>4.5999999999999996</v>
          </cell>
          <cell r="CP103">
            <v>0</v>
          </cell>
          <cell r="CQ103">
            <v>100</v>
          </cell>
          <cell r="CR103">
            <v>0.5</v>
          </cell>
          <cell r="CS103">
            <v>0</v>
          </cell>
          <cell r="CT103">
            <v>100</v>
          </cell>
          <cell r="CU103">
            <v>9.6999999999999993</v>
          </cell>
          <cell r="CV103">
            <v>0</v>
          </cell>
          <cell r="CW103">
            <v>100</v>
          </cell>
          <cell r="CX103">
            <v>1.5</v>
          </cell>
          <cell r="CY103">
            <v>0</v>
          </cell>
          <cell r="CZ103">
            <v>100</v>
          </cell>
          <cell r="DA103">
            <v>1.7</v>
          </cell>
          <cell r="DB103">
            <v>0</v>
          </cell>
          <cell r="DC103">
            <v>100</v>
          </cell>
          <cell r="DD103">
            <v>0.4</v>
          </cell>
          <cell r="DE103">
            <v>0</v>
          </cell>
          <cell r="DF103">
            <v>100</v>
          </cell>
        </row>
        <row r="104">
          <cell r="F104" t="str">
            <v>مجتمع آموزش عالی بم</v>
          </cell>
          <cell r="G104" t="str">
            <v>کتابخانه مرکزی</v>
          </cell>
          <cell r="BK104">
            <v>3.5</v>
          </cell>
          <cell r="BL104">
            <v>100</v>
          </cell>
          <cell r="BM104">
            <v>0</v>
          </cell>
          <cell r="BN104">
            <v>0.7</v>
          </cell>
          <cell r="BO104">
            <v>100</v>
          </cell>
          <cell r="BP104">
            <v>0</v>
          </cell>
          <cell r="BQ104">
            <v>8</v>
          </cell>
          <cell r="BR104">
            <v>100</v>
          </cell>
          <cell r="BS104">
            <v>0</v>
          </cell>
          <cell r="BT104">
            <v>26.2</v>
          </cell>
          <cell r="BU104">
            <v>100</v>
          </cell>
          <cell r="BV104">
            <v>0</v>
          </cell>
          <cell r="BW104">
            <v>11.2</v>
          </cell>
          <cell r="BX104">
            <v>100</v>
          </cell>
          <cell r="BY104">
            <v>0</v>
          </cell>
          <cell r="BZ104">
            <v>7.1</v>
          </cell>
          <cell r="CA104">
            <v>100</v>
          </cell>
          <cell r="CB104">
            <v>0</v>
          </cell>
          <cell r="CC104">
            <v>6.8</v>
          </cell>
          <cell r="CD104">
            <v>100</v>
          </cell>
          <cell r="CE104">
            <v>0</v>
          </cell>
          <cell r="CF104">
            <v>4.7</v>
          </cell>
          <cell r="CG104">
            <v>0</v>
          </cell>
          <cell r="CH104">
            <v>100</v>
          </cell>
          <cell r="CI104">
            <v>1.4</v>
          </cell>
          <cell r="CJ104">
            <v>0</v>
          </cell>
          <cell r="CK104">
            <v>100</v>
          </cell>
          <cell r="CL104">
            <v>12</v>
          </cell>
          <cell r="CM104">
            <v>50</v>
          </cell>
          <cell r="CN104">
            <v>50</v>
          </cell>
          <cell r="CO104">
            <v>4.5999999999999996</v>
          </cell>
          <cell r="CP104">
            <v>100</v>
          </cell>
          <cell r="CQ104">
            <v>0</v>
          </cell>
          <cell r="CR104">
            <v>0.5</v>
          </cell>
          <cell r="CS104">
            <v>15</v>
          </cell>
          <cell r="CT104">
            <v>85</v>
          </cell>
          <cell r="CU104">
            <v>9.6999999999999993</v>
          </cell>
          <cell r="CV104">
            <v>20</v>
          </cell>
          <cell r="CW104">
            <v>80</v>
          </cell>
          <cell r="CX104">
            <v>1.5</v>
          </cell>
          <cell r="CY104">
            <v>0</v>
          </cell>
          <cell r="CZ104">
            <v>100</v>
          </cell>
          <cell r="DA104">
            <v>1.7</v>
          </cell>
          <cell r="DB104">
            <v>0</v>
          </cell>
          <cell r="DC104">
            <v>100</v>
          </cell>
          <cell r="DD104">
            <v>0.4</v>
          </cell>
          <cell r="DE104">
            <v>0</v>
          </cell>
          <cell r="DF104">
            <v>100</v>
          </cell>
        </row>
        <row r="105">
          <cell r="F105" t="str">
            <v>دانشگاه جیرفت</v>
          </cell>
          <cell r="G105" t="str">
            <v>آزمایشگاه مرکزی</v>
          </cell>
          <cell r="BK105">
            <v>3.5</v>
          </cell>
          <cell r="BL105">
            <v>100</v>
          </cell>
          <cell r="BM105">
            <v>0</v>
          </cell>
          <cell r="BN105">
            <v>0.7</v>
          </cell>
          <cell r="BO105">
            <v>100</v>
          </cell>
          <cell r="BP105">
            <v>0</v>
          </cell>
          <cell r="BQ105">
            <v>8</v>
          </cell>
          <cell r="BR105">
            <v>20</v>
          </cell>
          <cell r="BS105">
            <v>0</v>
          </cell>
          <cell r="BT105">
            <v>26.2</v>
          </cell>
          <cell r="BU105">
            <v>100</v>
          </cell>
          <cell r="BV105">
            <v>0</v>
          </cell>
          <cell r="BW105">
            <v>11.2</v>
          </cell>
          <cell r="BX105">
            <v>100</v>
          </cell>
          <cell r="BY105">
            <v>0</v>
          </cell>
          <cell r="BZ105">
            <v>7.1</v>
          </cell>
          <cell r="CA105">
            <v>100</v>
          </cell>
          <cell r="CB105">
            <v>0</v>
          </cell>
          <cell r="CC105">
            <v>6.8</v>
          </cell>
          <cell r="CD105">
            <v>100</v>
          </cell>
          <cell r="CE105">
            <v>0</v>
          </cell>
          <cell r="CF105">
            <v>4.7</v>
          </cell>
          <cell r="CG105">
            <v>45</v>
          </cell>
          <cell r="CH105">
            <v>55</v>
          </cell>
          <cell r="CI105">
            <v>1.4</v>
          </cell>
          <cell r="CJ105">
            <v>0</v>
          </cell>
          <cell r="CK105">
            <v>100</v>
          </cell>
          <cell r="CL105">
            <v>12</v>
          </cell>
          <cell r="CM105">
            <v>50</v>
          </cell>
          <cell r="CN105">
            <v>50</v>
          </cell>
          <cell r="CO105">
            <v>4.5999999999999996</v>
          </cell>
          <cell r="CP105">
            <v>70</v>
          </cell>
          <cell r="CQ105">
            <v>30</v>
          </cell>
          <cell r="CR105">
            <v>0.5</v>
          </cell>
          <cell r="CS105">
            <v>50</v>
          </cell>
          <cell r="CT105">
            <v>50</v>
          </cell>
          <cell r="CU105">
            <v>9.6999999999999993</v>
          </cell>
          <cell r="CV105">
            <v>0</v>
          </cell>
          <cell r="CW105">
            <v>100</v>
          </cell>
          <cell r="CX105">
            <v>1.5</v>
          </cell>
          <cell r="CY105">
            <v>0</v>
          </cell>
          <cell r="CZ105">
            <v>100</v>
          </cell>
          <cell r="DA105">
            <v>1.7</v>
          </cell>
          <cell r="DB105">
            <v>0</v>
          </cell>
          <cell r="DC105">
            <v>100</v>
          </cell>
          <cell r="DD105">
            <v>0.4</v>
          </cell>
          <cell r="DE105">
            <v>0</v>
          </cell>
          <cell r="DF105">
            <v>100</v>
          </cell>
        </row>
        <row r="106">
          <cell r="F106" t="str">
            <v>دانشگاه رازی کرمانشاه</v>
          </cell>
          <cell r="G106" t="str">
            <v>تکمیل ساختمان پژوهش های فرهنگی دانشگاه رازی</v>
          </cell>
          <cell r="BK106">
            <v>3.5</v>
          </cell>
          <cell r="BL106">
            <v>100</v>
          </cell>
          <cell r="BM106">
            <v>0</v>
          </cell>
          <cell r="BN106">
            <v>0.7</v>
          </cell>
          <cell r="BO106">
            <v>100</v>
          </cell>
          <cell r="BP106">
            <v>0</v>
          </cell>
          <cell r="BQ106">
            <v>8</v>
          </cell>
          <cell r="BR106">
            <v>100</v>
          </cell>
          <cell r="BS106">
            <v>0</v>
          </cell>
          <cell r="BT106">
            <v>26.2</v>
          </cell>
          <cell r="BU106">
            <v>100</v>
          </cell>
          <cell r="BV106">
            <v>0</v>
          </cell>
          <cell r="BW106">
            <v>11.2</v>
          </cell>
          <cell r="BX106">
            <v>100</v>
          </cell>
          <cell r="BY106">
            <v>0</v>
          </cell>
          <cell r="BZ106">
            <v>7.1</v>
          </cell>
          <cell r="CA106">
            <v>20</v>
          </cell>
          <cell r="CB106">
            <v>70</v>
          </cell>
          <cell r="CC106">
            <v>6.8</v>
          </cell>
          <cell r="CD106">
            <v>0</v>
          </cell>
          <cell r="CE106">
            <v>100</v>
          </cell>
          <cell r="CF106">
            <v>4.7</v>
          </cell>
          <cell r="CG106">
            <v>0</v>
          </cell>
          <cell r="CH106">
            <v>100</v>
          </cell>
          <cell r="CI106">
            <v>1.4</v>
          </cell>
          <cell r="CJ106">
            <v>0</v>
          </cell>
          <cell r="CK106">
            <v>100</v>
          </cell>
          <cell r="CL106">
            <v>12</v>
          </cell>
          <cell r="CM106">
            <v>0</v>
          </cell>
          <cell r="CN106">
            <v>100</v>
          </cell>
          <cell r="CO106">
            <v>4.5999999999999996</v>
          </cell>
          <cell r="CP106">
            <v>0</v>
          </cell>
          <cell r="CQ106">
            <v>100</v>
          </cell>
          <cell r="CR106">
            <v>0.5</v>
          </cell>
          <cell r="CS106">
            <v>0</v>
          </cell>
          <cell r="CT106">
            <v>100</v>
          </cell>
          <cell r="CU106">
            <v>9.6999999999999993</v>
          </cell>
          <cell r="CV106">
            <v>0</v>
          </cell>
          <cell r="CW106">
            <v>100</v>
          </cell>
          <cell r="CX106">
            <v>1.5</v>
          </cell>
          <cell r="CY106">
            <v>0</v>
          </cell>
          <cell r="CZ106">
            <v>100</v>
          </cell>
          <cell r="DA106">
            <v>1.7</v>
          </cell>
          <cell r="DB106">
            <v>0</v>
          </cell>
          <cell r="DC106">
            <v>100</v>
          </cell>
          <cell r="DD106">
            <v>0.4</v>
          </cell>
          <cell r="DE106">
            <v>0.2</v>
          </cell>
          <cell r="DF106">
            <v>100</v>
          </cell>
        </row>
        <row r="107">
          <cell r="F107" t="str">
            <v>دانشگاه رازی کرمانشاه</v>
          </cell>
          <cell r="G107" t="str">
            <v>تکمیل آمفی تئاتر دانشکده تربیت بدنی</v>
          </cell>
          <cell r="BK107">
            <v>3.5</v>
          </cell>
          <cell r="BL107">
            <v>100</v>
          </cell>
          <cell r="BM107">
            <v>0</v>
          </cell>
          <cell r="BN107">
            <v>0.7</v>
          </cell>
          <cell r="BO107">
            <v>100</v>
          </cell>
          <cell r="BP107">
            <v>0</v>
          </cell>
          <cell r="BQ107">
            <v>8</v>
          </cell>
          <cell r="BR107">
            <v>100</v>
          </cell>
          <cell r="BS107">
            <v>0</v>
          </cell>
          <cell r="BT107">
            <v>26.2</v>
          </cell>
          <cell r="BU107">
            <v>100</v>
          </cell>
          <cell r="BV107">
            <v>0</v>
          </cell>
          <cell r="BW107">
            <v>11.2</v>
          </cell>
          <cell r="BX107">
            <v>100</v>
          </cell>
          <cell r="BY107">
            <v>0</v>
          </cell>
          <cell r="BZ107">
            <v>7.1</v>
          </cell>
          <cell r="CA107">
            <v>100</v>
          </cell>
          <cell r="CB107">
            <v>0</v>
          </cell>
          <cell r="CC107">
            <v>6.8</v>
          </cell>
          <cell r="CD107">
            <v>0</v>
          </cell>
          <cell r="CE107">
            <v>100</v>
          </cell>
          <cell r="CF107">
            <v>4.7</v>
          </cell>
          <cell r="CG107">
            <v>0</v>
          </cell>
          <cell r="CH107">
            <v>100</v>
          </cell>
          <cell r="CI107">
            <v>1.4</v>
          </cell>
          <cell r="CJ107">
            <v>0</v>
          </cell>
          <cell r="CK107">
            <v>100</v>
          </cell>
          <cell r="CL107">
            <v>12</v>
          </cell>
          <cell r="CM107">
            <v>0</v>
          </cell>
          <cell r="CN107">
            <v>100</v>
          </cell>
          <cell r="CO107">
            <v>4.5999999999999996</v>
          </cell>
          <cell r="CP107">
            <v>0</v>
          </cell>
          <cell r="CQ107">
            <v>100</v>
          </cell>
          <cell r="CR107">
            <v>0.5</v>
          </cell>
          <cell r="CS107">
            <v>0</v>
          </cell>
          <cell r="CT107">
            <v>100</v>
          </cell>
          <cell r="CU107">
            <v>9.6999999999999993</v>
          </cell>
          <cell r="CV107">
            <v>0</v>
          </cell>
          <cell r="CW107">
            <v>100</v>
          </cell>
          <cell r="CX107">
            <v>1.5</v>
          </cell>
          <cell r="CY107">
            <v>0</v>
          </cell>
          <cell r="CZ107">
            <v>100</v>
          </cell>
          <cell r="DA107">
            <v>1.7</v>
          </cell>
          <cell r="DB107">
            <v>0</v>
          </cell>
          <cell r="DC107">
            <v>100</v>
          </cell>
          <cell r="DD107">
            <v>0.4</v>
          </cell>
          <cell r="DE107">
            <v>0</v>
          </cell>
          <cell r="DF107">
            <v>100</v>
          </cell>
        </row>
        <row r="108">
          <cell r="F108" t="str">
            <v>دانشگاه رازی کرمانشاه</v>
          </cell>
          <cell r="G108" t="str">
            <v>تکمیل ساختمان سوله چند منظوره دبیرستان وابسته به دانشگاه</v>
          </cell>
          <cell r="BK108">
            <v>3.5</v>
          </cell>
          <cell r="BL108">
            <v>100</v>
          </cell>
          <cell r="BM108">
            <v>0</v>
          </cell>
          <cell r="BN108">
            <v>0.7</v>
          </cell>
          <cell r="BO108">
            <v>100</v>
          </cell>
          <cell r="BP108">
            <v>0</v>
          </cell>
          <cell r="BQ108">
            <v>8</v>
          </cell>
          <cell r="BR108">
            <v>100</v>
          </cell>
          <cell r="BS108">
            <v>0</v>
          </cell>
          <cell r="BT108">
            <v>26.2</v>
          </cell>
          <cell r="BU108">
            <v>100</v>
          </cell>
          <cell r="BV108">
            <v>0</v>
          </cell>
          <cell r="BW108">
            <v>11.2</v>
          </cell>
          <cell r="BX108">
            <v>100</v>
          </cell>
          <cell r="BY108">
            <v>0</v>
          </cell>
          <cell r="BZ108">
            <v>7.1</v>
          </cell>
          <cell r="CA108">
            <v>100</v>
          </cell>
          <cell r="CB108">
            <v>0</v>
          </cell>
          <cell r="CC108">
            <v>6.8</v>
          </cell>
          <cell r="CD108">
            <v>100</v>
          </cell>
          <cell r="CE108">
            <v>0</v>
          </cell>
          <cell r="CF108">
            <v>4.7</v>
          </cell>
          <cell r="CG108">
            <v>0</v>
          </cell>
          <cell r="CH108">
            <v>100</v>
          </cell>
          <cell r="CI108">
            <v>1.4</v>
          </cell>
          <cell r="CJ108">
            <v>0</v>
          </cell>
          <cell r="CK108">
            <v>100</v>
          </cell>
          <cell r="CL108">
            <v>12</v>
          </cell>
          <cell r="CM108">
            <v>0</v>
          </cell>
          <cell r="CN108">
            <v>100</v>
          </cell>
          <cell r="CO108">
            <v>4.5999999999999996</v>
          </cell>
          <cell r="CP108">
            <v>0</v>
          </cell>
          <cell r="CQ108">
            <v>100</v>
          </cell>
          <cell r="CR108">
            <v>0.5</v>
          </cell>
          <cell r="CS108">
            <v>0</v>
          </cell>
          <cell r="CT108">
            <v>100</v>
          </cell>
          <cell r="CU108">
            <v>9.6999999999999993</v>
          </cell>
          <cell r="CV108">
            <v>0</v>
          </cell>
          <cell r="CW108">
            <v>100</v>
          </cell>
          <cell r="CX108">
            <v>1.5</v>
          </cell>
          <cell r="CY108">
            <v>0</v>
          </cell>
          <cell r="CZ108">
            <v>100</v>
          </cell>
          <cell r="DA108">
            <v>1.7</v>
          </cell>
          <cell r="DB108">
            <v>0</v>
          </cell>
          <cell r="DC108">
            <v>100</v>
          </cell>
          <cell r="DD108">
            <v>0.4</v>
          </cell>
          <cell r="DE108">
            <v>0</v>
          </cell>
          <cell r="DF108">
            <v>100</v>
          </cell>
        </row>
        <row r="109">
          <cell r="F109" t="str">
            <v>دانشگاه کردستان</v>
          </cell>
          <cell r="G109" t="str">
            <v>خوابگاه 250 نفره دانشجویی</v>
          </cell>
          <cell r="BK109">
            <v>3.5</v>
          </cell>
          <cell r="BL109">
            <v>100</v>
          </cell>
          <cell r="BM109">
            <v>0</v>
          </cell>
          <cell r="BN109">
            <v>0.7</v>
          </cell>
          <cell r="BO109">
            <v>0</v>
          </cell>
          <cell r="BP109">
            <v>100</v>
          </cell>
          <cell r="BQ109">
            <v>8</v>
          </cell>
          <cell r="BR109">
            <v>20</v>
          </cell>
          <cell r="BS109">
            <v>0</v>
          </cell>
          <cell r="BT109">
            <v>26.2</v>
          </cell>
          <cell r="BU109">
            <v>100</v>
          </cell>
          <cell r="BV109">
            <v>0</v>
          </cell>
          <cell r="BW109">
            <v>11.2</v>
          </cell>
          <cell r="BX109">
            <v>0</v>
          </cell>
          <cell r="BY109">
            <v>0</v>
          </cell>
          <cell r="BZ109">
            <v>7.1</v>
          </cell>
          <cell r="CA109">
            <v>0</v>
          </cell>
          <cell r="CB109">
            <v>0</v>
          </cell>
          <cell r="CC109">
            <v>6.8</v>
          </cell>
          <cell r="CD109">
            <v>0</v>
          </cell>
          <cell r="CE109">
            <v>0</v>
          </cell>
          <cell r="CF109">
            <v>4.7</v>
          </cell>
          <cell r="CG109">
            <v>0</v>
          </cell>
          <cell r="CH109">
            <v>0</v>
          </cell>
          <cell r="CI109">
            <v>1.4</v>
          </cell>
          <cell r="CJ109">
            <v>0</v>
          </cell>
          <cell r="CK109">
            <v>0</v>
          </cell>
          <cell r="CL109">
            <v>12</v>
          </cell>
          <cell r="CM109">
            <v>0</v>
          </cell>
          <cell r="CN109">
            <v>0</v>
          </cell>
          <cell r="CO109">
            <v>4.5999999999999996</v>
          </cell>
          <cell r="CP109">
            <v>0</v>
          </cell>
          <cell r="CQ109">
            <v>0</v>
          </cell>
          <cell r="CR109">
            <v>0.5</v>
          </cell>
          <cell r="CS109">
            <v>0</v>
          </cell>
          <cell r="CT109">
            <v>0</v>
          </cell>
          <cell r="CU109">
            <v>9.6999999999999993</v>
          </cell>
          <cell r="CV109">
            <v>0</v>
          </cell>
          <cell r="CW109">
            <v>0</v>
          </cell>
          <cell r="CX109">
            <v>1.5</v>
          </cell>
          <cell r="CY109">
            <v>0</v>
          </cell>
          <cell r="CZ109">
            <v>0</v>
          </cell>
          <cell r="DA109">
            <v>1.7</v>
          </cell>
          <cell r="DB109">
            <v>0</v>
          </cell>
          <cell r="DC109">
            <v>0</v>
          </cell>
          <cell r="DD109">
            <v>0.4</v>
          </cell>
          <cell r="DE109">
            <v>0</v>
          </cell>
          <cell r="DF109">
            <v>0</v>
          </cell>
        </row>
        <row r="110">
          <cell r="F110" t="str">
            <v>دانشگاه کردستان</v>
          </cell>
          <cell r="G110" t="str">
            <v>مرکز آموزشی تحقیقاتی دانشگاه کردستان در سایت دهگلان</v>
          </cell>
          <cell r="BK110">
            <v>3.5</v>
          </cell>
          <cell r="BL110">
            <v>100</v>
          </cell>
          <cell r="BM110">
            <v>0</v>
          </cell>
          <cell r="BN110">
            <v>0.7</v>
          </cell>
          <cell r="BO110">
            <v>0</v>
          </cell>
          <cell r="BP110">
            <v>100</v>
          </cell>
          <cell r="BQ110">
            <v>8</v>
          </cell>
          <cell r="BR110">
            <v>20</v>
          </cell>
          <cell r="BS110">
            <v>0</v>
          </cell>
          <cell r="BT110">
            <v>26.2</v>
          </cell>
          <cell r="BU110">
            <v>100</v>
          </cell>
          <cell r="BV110">
            <v>0</v>
          </cell>
          <cell r="BW110">
            <v>11.2</v>
          </cell>
          <cell r="BX110">
            <v>0</v>
          </cell>
          <cell r="BY110">
            <v>0</v>
          </cell>
          <cell r="BZ110">
            <v>7.1</v>
          </cell>
          <cell r="CA110">
            <v>0</v>
          </cell>
          <cell r="CB110">
            <v>0</v>
          </cell>
          <cell r="CC110">
            <v>6.8</v>
          </cell>
          <cell r="CD110">
            <v>0</v>
          </cell>
          <cell r="CE110">
            <v>0</v>
          </cell>
          <cell r="CF110">
            <v>4.7</v>
          </cell>
          <cell r="CG110">
            <v>0</v>
          </cell>
          <cell r="CH110">
            <v>0</v>
          </cell>
          <cell r="CI110">
            <v>1.4</v>
          </cell>
          <cell r="CJ110">
            <v>0</v>
          </cell>
          <cell r="CK110">
            <v>0</v>
          </cell>
          <cell r="CL110">
            <v>12</v>
          </cell>
          <cell r="CM110">
            <v>0</v>
          </cell>
          <cell r="CN110">
            <v>0</v>
          </cell>
          <cell r="CO110">
            <v>4.5999999999999996</v>
          </cell>
          <cell r="CP110">
            <v>0</v>
          </cell>
          <cell r="CQ110">
            <v>0</v>
          </cell>
          <cell r="CR110">
            <v>0.5</v>
          </cell>
          <cell r="CS110">
            <v>0</v>
          </cell>
          <cell r="CT110">
            <v>0</v>
          </cell>
          <cell r="CU110">
            <v>9.6999999999999993</v>
          </cell>
          <cell r="CV110">
            <v>0</v>
          </cell>
          <cell r="CW110">
            <v>0</v>
          </cell>
          <cell r="CX110">
            <v>1.5</v>
          </cell>
          <cell r="CY110">
            <v>0</v>
          </cell>
          <cell r="CZ110">
            <v>0</v>
          </cell>
          <cell r="DA110">
            <v>1.7</v>
          </cell>
          <cell r="DB110">
            <v>0</v>
          </cell>
          <cell r="DC110">
            <v>0</v>
          </cell>
          <cell r="DD110">
            <v>0.4</v>
          </cell>
          <cell r="DE110">
            <v>0</v>
          </cell>
          <cell r="DF110">
            <v>0</v>
          </cell>
        </row>
        <row r="111">
          <cell r="F111" t="str">
            <v>دانشگاه سیستان و بلوچستان</v>
          </cell>
          <cell r="G111" t="str">
            <v>آزمایشگاه سازه و هیدرولیک</v>
          </cell>
          <cell r="BK111">
            <v>3.5</v>
          </cell>
          <cell r="BL111">
            <v>100</v>
          </cell>
          <cell r="BM111">
            <v>0</v>
          </cell>
          <cell r="BN111">
            <v>0.7</v>
          </cell>
          <cell r="BO111">
            <v>100</v>
          </cell>
          <cell r="BP111">
            <v>0</v>
          </cell>
          <cell r="BQ111">
            <v>8</v>
          </cell>
          <cell r="BR111">
            <v>100</v>
          </cell>
          <cell r="BS111">
            <v>0</v>
          </cell>
          <cell r="BT111">
            <v>26.2</v>
          </cell>
          <cell r="BU111">
            <v>100</v>
          </cell>
          <cell r="BV111">
            <v>0</v>
          </cell>
          <cell r="BW111">
            <v>11.2</v>
          </cell>
          <cell r="BX111">
            <v>100</v>
          </cell>
          <cell r="BY111">
            <v>0</v>
          </cell>
          <cell r="BZ111">
            <v>7.1</v>
          </cell>
          <cell r="CA111">
            <v>100</v>
          </cell>
          <cell r="CB111">
            <v>0</v>
          </cell>
          <cell r="CC111">
            <v>6.8</v>
          </cell>
          <cell r="CD111">
            <v>0</v>
          </cell>
          <cell r="CE111">
            <v>100</v>
          </cell>
          <cell r="CF111">
            <v>4.7</v>
          </cell>
          <cell r="CG111">
            <v>70</v>
          </cell>
          <cell r="CH111">
            <v>30</v>
          </cell>
          <cell r="CI111">
            <v>1.4</v>
          </cell>
          <cell r="CJ111">
            <v>100</v>
          </cell>
          <cell r="CK111">
            <v>0</v>
          </cell>
          <cell r="CL111">
            <v>12</v>
          </cell>
          <cell r="CM111">
            <v>33</v>
          </cell>
          <cell r="CN111">
            <v>67</v>
          </cell>
          <cell r="CO111">
            <v>4.5999999999999996</v>
          </cell>
          <cell r="CP111">
            <v>100</v>
          </cell>
          <cell r="CQ111">
            <v>0</v>
          </cell>
          <cell r="CR111">
            <v>0.5</v>
          </cell>
          <cell r="CS111">
            <v>0</v>
          </cell>
          <cell r="CT111">
            <v>100</v>
          </cell>
          <cell r="CU111">
            <v>9.6999999999999993</v>
          </cell>
          <cell r="CV111">
            <v>0</v>
          </cell>
          <cell r="CW111">
            <v>100</v>
          </cell>
          <cell r="CX111">
            <v>1.5</v>
          </cell>
          <cell r="CY111">
            <v>0</v>
          </cell>
          <cell r="CZ111">
            <v>100</v>
          </cell>
          <cell r="DA111">
            <v>1.7</v>
          </cell>
          <cell r="DB111">
            <v>0</v>
          </cell>
          <cell r="DC111">
            <v>100</v>
          </cell>
          <cell r="DD111">
            <v>0.4</v>
          </cell>
          <cell r="DE111">
            <v>0</v>
          </cell>
          <cell r="DF111">
            <v>100</v>
          </cell>
        </row>
        <row r="112">
          <cell r="F112" t="str">
            <v>مجتمع آموزش عالی سراوان</v>
          </cell>
          <cell r="G112" t="str">
            <v>گلخانه تحقیقاتی</v>
          </cell>
          <cell r="BK112">
            <v>3.5</v>
          </cell>
          <cell r="BL112">
            <v>50</v>
          </cell>
          <cell r="BM112">
            <v>50</v>
          </cell>
          <cell r="BN112">
            <v>0.7</v>
          </cell>
          <cell r="BO112">
            <v>0</v>
          </cell>
          <cell r="BP112">
            <v>100</v>
          </cell>
          <cell r="BQ112">
            <v>8</v>
          </cell>
          <cell r="BR112">
            <v>20</v>
          </cell>
          <cell r="BS112">
            <v>0</v>
          </cell>
          <cell r="BT112">
            <v>30</v>
          </cell>
          <cell r="BU112">
            <v>100</v>
          </cell>
          <cell r="BV112">
            <v>0</v>
          </cell>
          <cell r="BW112">
            <v>16.600000000000001</v>
          </cell>
          <cell r="BX112">
            <v>0</v>
          </cell>
          <cell r="BY112">
            <v>0</v>
          </cell>
          <cell r="BZ112">
            <v>7.1</v>
          </cell>
          <cell r="CA112">
            <v>0</v>
          </cell>
          <cell r="CB112">
            <v>0</v>
          </cell>
          <cell r="CC112">
            <v>10</v>
          </cell>
          <cell r="CD112">
            <v>0</v>
          </cell>
          <cell r="CE112">
            <v>0</v>
          </cell>
          <cell r="CF112">
            <v>4.7</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14</v>
          </cell>
          <cell r="CV112">
            <v>0</v>
          </cell>
          <cell r="CW112">
            <v>0</v>
          </cell>
          <cell r="CX112">
            <v>5</v>
          </cell>
          <cell r="CY112">
            <v>0</v>
          </cell>
          <cell r="CZ112">
            <v>0</v>
          </cell>
          <cell r="DA112">
            <v>0</v>
          </cell>
          <cell r="DB112">
            <v>0</v>
          </cell>
          <cell r="DC112">
            <v>0</v>
          </cell>
          <cell r="DD112">
            <v>0.4</v>
          </cell>
          <cell r="DE112">
            <v>0</v>
          </cell>
          <cell r="DF112">
            <v>0</v>
          </cell>
        </row>
        <row r="113">
          <cell r="F113" t="str">
            <v>مجتمع آموزش عالی سراوان</v>
          </cell>
          <cell r="G113" t="str">
            <v>دانشکده علوم انسانی</v>
          </cell>
          <cell r="BK113">
            <v>4</v>
          </cell>
          <cell r="BL113">
            <v>55</v>
          </cell>
          <cell r="BM113">
            <v>0</v>
          </cell>
          <cell r="BN113">
            <v>0.5</v>
          </cell>
          <cell r="BO113">
            <v>100</v>
          </cell>
          <cell r="BP113">
            <v>0</v>
          </cell>
          <cell r="BQ113">
            <v>6</v>
          </cell>
          <cell r="BR113">
            <v>100</v>
          </cell>
          <cell r="BS113">
            <v>0</v>
          </cell>
          <cell r="BT113">
            <v>21</v>
          </cell>
          <cell r="BU113">
            <v>100</v>
          </cell>
          <cell r="BV113">
            <v>0</v>
          </cell>
          <cell r="BW113">
            <v>10</v>
          </cell>
          <cell r="BX113">
            <v>70</v>
          </cell>
          <cell r="BY113">
            <v>0</v>
          </cell>
          <cell r="BZ113">
            <v>7.1</v>
          </cell>
          <cell r="CA113">
            <v>50</v>
          </cell>
          <cell r="CB113">
            <v>0</v>
          </cell>
          <cell r="CC113">
            <v>6.8</v>
          </cell>
          <cell r="CD113">
            <v>0</v>
          </cell>
          <cell r="CE113">
            <v>0</v>
          </cell>
          <cell r="CF113">
            <v>4.7</v>
          </cell>
          <cell r="CG113">
            <v>0</v>
          </cell>
          <cell r="CH113">
            <v>0</v>
          </cell>
          <cell r="CI113">
            <v>3</v>
          </cell>
          <cell r="CJ113">
            <v>0</v>
          </cell>
          <cell r="CK113">
            <v>0</v>
          </cell>
          <cell r="CL113">
            <v>15</v>
          </cell>
          <cell r="CM113">
            <v>0</v>
          </cell>
          <cell r="CN113">
            <v>0</v>
          </cell>
          <cell r="CO113">
            <v>6</v>
          </cell>
          <cell r="CP113">
            <v>0</v>
          </cell>
          <cell r="CQ113">
            <v>0</v>
          </cell>
          <cell r="CR113">
            <v>0.5</v>
          </cell>
          <cell r="CS113">
            <v>0</v>
          </cell>
          <cell r="CT113">
            <v>0</v>
          </cell>
          <cell r="CU113">
            <v>9.6999999999999993</v>
          </cell>
          <cell r="CV113">
            <v>0</v>
          </cell>
          <cell r="CW113">
            <v>0</v>
          </cell>
          <cell r="CX113">
            <v>3</v>
          </cell>
          <cell r="CY113">
            <v>0</v>
          </cell>
          <cell r="CZ113">
            <v>0</v>
          </cell>
          <cell r="DA113">
            <v>1.7</v>
          </cell>
          <cell r="DB113">
            <v>0</v>
          </cell>
          <cell r="DC113">
            <v>0</v>
          </cell>
          <cell r="DD113">
            <v>1</v>
          </cell>
          <cell r="DE113">
            <v>0</v>
          </cell>
          <cell r="DF113">
            <v>0</v>
          </cell>
        </row>
        <row r="114">
          <cell r="F114" t="str">
            <v>دانشگاه زابل</v>
          </cell>
          <cell r="G114" t="str">
            <v>ساختمان کلاس های آموزشی شماره 2</v>
          </cell>
          <cell r="BK114">
            <v>3.5</v>
          </cell>
          <cell r="BL114">
            <v>100</v>
          </cell>
          <cell r="BM114">
            <v>0</v>
          </cell>
          <cell r="BN114">
            <v>0.7</v>
          </cell>
          <cell r="BO114">
            <v>100</v>
          </cell>
          <cell r="BP114">
            <v>0</v>
          </cell>
          <cell r="BQ114">
            <v>8</v>
          </cell>
          <cell r="BR114">
            <v>100</v>
          </cell>
          <cell r="BS114">
            <v>0</v>
          </cell>
          <cell r="BT114">
            <v>26.2</v>
          </cell>
          <cell r="BU114">
            <v>100</v>
          </cell>
          <cell r="BV114">
            <v>0</v>
          </cell>
          <cell r="BW114">
            <v>11.2</v>
          </cell>
          <cell r="BX114">
            <v>100</v>
          </cell>
          <cell r="BY114">
            <v>0</v>
          </cell>
          <cell r="BZ114">
            <v>7.1</v>
          </cell>
          <cell r="CA114">
            <v>100</v>
          </cell>
          <cell r="CB114">
            <v>0</v>
          </cell>
          <cell r="CC114">
            <v>6.8</v>
          </cell>
          <cell r="CD114">
            <v>100</v>
          </cell>
          <cell r="CE114">
            <v>0</v>
          </cell>
          <cell r="CF114">
            <v>4.7</v>
          </cell>
          <cell r="CG114">
            <v>60</v>
          </cell>
          <cell r="CH114">
            <v>40</v>
          </cell>
          <cell r="CI114">
            <v>1.4</v>
          </cell>
          <cell r="CJ114">
            <v>0</v>
          </cell>
          <cell r="CK114">
            <v>100</v>
          </cell>
          <cell r="CL114">
            <v>12</v>
          </cell>
          <cell r="CM114">
            <v>42</v>
          </cell>
          <cell r="CN114">
            <v>58</v>
          </cell>
          <cell r="CO114">
            <v>4.5999999999999996</v>
          </cell>
          <cell r="CP114">
            <v>60</v>
          </cell>
          <cell r="CQ114">
            <v>40</v>
          </cell>
          <cell r="CR114">
            <v>0.5</v>
          </cell>
          <cell r="CS114">
            <v>0</v>
          </cell>
          <cell r="CT114">
            <v>100</v>
          </cell>
          <cell r="CU114">
            <v>9.6999999999999993</v>
          </cell>
          <cell r="CV114">
            <v>0</v>
          </cell>
          <cell r="CW114">
            <v>100</v>
          </cell>
          <cell r="CX114">
            <v>1.5</v>
          </cell>
          <cell r="CY114">
            <v>0</v>
          </cell>
          <cell r="CZ114">
            <v>100</v>
          </cell>
          <cell r="DA114">
            <v>1.7</v>
          </cell>
          <cell r="DB114">
            <v>0</v>
          </cell>
          <cell r="DC114">
            <v>100</v>
          </cell>
          <cell r="DD114">
            <v>0.4</v>
          </cell>
          <cell r="DE114">
            <v>0</v>
          </cell>
          <cell r="DF114">
            <v>100</v>
          </cell>
        </row>
        <row r="115">
          <cell r="F115" t="str">
            <v>دانشگاه زابل</v>
          </cell>
          <cell r="G115" t="str">
            <v>تکمیل مجموعه آموزشی تشریح دامپزشکی</v>
          </cell>
          <cell r="BK115">
            <v>3.5</v>
          </cell>
          <cell r="BL115">
            <v>100</v>
          </cell>
          <cell r="BM115">
            <v>0</v>
          </cell>
          <cell r="BN115">
            <v>0.7</v>
          </cell>
          <cell r="BO115">
            <v>100</v>
          </cell>
          <cell r="BP115">
            <v>0</v>
          </cell>
          <cell r="BQ115">
            <v>8</v>
          </cell>
          <cell r="BR115">
            <v>100</v>
          </cell>
          <cell r="BS115">
            <v>0</v>
          </cell>
          <cell r="BT115">
            <v>26.2</v>
          </cell>
          <cell r="BU115">
            <v>100</v>
          </cell>
          <cell r="BV115">
            <v>0</v>
          </cell>
          <cell r="BW115">
            <v>11.2</v>
          </cell>
          <cell r="BX115">
            <v>100</v>
          </cell>
          <cell r="BY115">
            <v>0</v>
          </cell>
          <cell r="BZ115">
            <v>7.1</v>
          </cell>
          <cell r="CA115">
            <v>100</v>
          </cell>
          <cell r="CB115">
            <v>0</v>
          </cell>
          <cell r="CC115">
            <v>6.8</v>
          </cell>
          <cell r="CD115">
            <v>100</v>
          </cell>
          <cell r="CE115">
            <v>0</v>
          </cell>
          <cell r="CF115">
            <v>4.7</v>
          </cell>
          <cell r="CG115">
            <v>100</v>
          </cell>
          <cell r="CH115">
            <v>0</v>
          </cell>
          <cell r="CI115">
            <v>1.4</v>
          </cell>
          <cell r="CJ115">
            <v>70</v>
          </cell>
          <cell r="CK115">
            <v>30</v>
          </cell>
          <cell r="CL115">
            <v>12</v>
          </cell>
          <cell r="CM115">
            <v>40</v>
          </cell>
          <cell r="CN115">
            <v>60</v>
          </cell>
          <cell r="CO115">
            <v>4.5999999999999996</v>
          </cell>
          <cell r="CP115">
            <v>0</v>
          </cell>
          <cell r="CQ115">
            <v>100</v>
          </cell>
          <cell r="CR115">
            <v>0.5</v>
          </cell>
          <cell r="CS115">
            <v>85</v>
          </cell>
          <cell r="CT115">
            <v>15</v>
          </cell>
          <cell r="CU115">
            <v>9.6999999999999993</v>
          </cell>
          <cell r="CV115">
            <v>0</v>
          </cell>
          <cell r="CW115">
            <v>100</v>
          </cell>
          <cell r="CX115">
            <v>1.5</v>
          </cell>
          <cell r="CY115">
            <v>0</v>
          </cell>
          <cell r="CZ115">
            <v>100</v>
          </cell>
          <cell r="DA115">
            <v>1.7</v>
          </cell>
          <cell r="DB115">
            <v>0</v>
          </cell>
          <cell r="DC115">
            <v>100</v>
          </cell>
          <cell r="DD115">
            <v>0.4</v>
          </cell>
          <cell r="DE115">
            <v>0</v>
          </cell>
          <cell r="DF115">
            <v>100</v>
          </cell>
        </row>
        <row r="116">
          <cell r="F116" t="str">
            <v>دانشگاه زابل</v>
          </cell>
          <cell r="G116" t="str">
            <v>کارگاه ریخته گری دانشکده فنی و مهندسی</v>
          </cell>
          <cell r="BK116">
            <v>3.5</v>
          </cell>
          <cell r="BL116">
            <v>100</v>
          </cell>
          <cell r="BM116">
            <v>0</v>
          </cell>
          <cell r="BN116">
            <v>0.7</v>
          </cell>
          <cell r="BO116">
            <v>100</v>
          </cell>
          <cell r="BP116">
            <v>0</v>
          </cell>
          <cell r="BQ116">
            <v>8</v>
          </cell>
          <cell r="BR116">
            <v>100</v>
          </cell>
          <cell r="BS116">
            <v>0</v>
          </cell>
          <cell r="BT116">
            <v>26.2</v>
          </cell>
          <cell r="BU116">
            <v>100</v>
          </cell>
          <cell r="BV116">
            <v>0</v>
          </cell>
          <cell r="BW116">
            <v>11.2</v>
          </cell>
          <cell r="BX116">
            <v>100</v>
          </cell>
          <cell r="BY116">
            <v>0</v>
          </cell>
          <cell r="BZ116">
            <v>7.1</v>
          </cell>
          <cell r="CA116">
            <v>55</v>
          </cell>
          <cell r="CB116">
            <v>45</v>
          </cell>
          <cell r="CC116">
            <v>6.8</v>
          </cell>
          <cell r="CD116">
            <v>25</v>
          </cell>
          <cell r="CE116">
            <v>75</v>
          </cell>
          <cell r="CF116">
            <v>4.7</v>
          </cell>
          <cell r="CG116">
            <v>0</v>
          </cell>
          <cell r="CH116">
            <v>0</v>
          </cell>
          <cell r="CI116">
            <v>1.4</v>
          </cell>
          <cell r="CJ116">
            <v>0</v>
          </cell>
          <cell r="CK116">
            <v>0</v>
          </cell>
          <cell r="CL116">
            <v>12</v>
          </cell>
          <cell r="CM116">
            <v>0</v>
          </cell>
          <cell r="CN116">
            <v>0</v>
          </cell>
          <cell r="CO116">
            <v>4.5999999999999996</v>
          </cell>
          <cell r="CP116">
            <v>0</v>
          </cell>
          <cell r="CQ116">
            <v>0</v>
          </cell>
          <cell r="CR116">
            <v>0.5</v>
          </cell>
          <cell r="CS116">
            <v>0</v>
          </cell>
          <cell r="CT116">
            <v>0</v>
          </cell>
          <cell r="CU116">
            <v>9.6999999999999993</v>
          </cell>
          <cell r="CV116">
            <v>0</v>
          </cell>
          <cell r="CW116">
            <v>0</v>
          </cell>
          <cell r="CX116">
            <v>1.5</v>
          </cell>
          <cell r="CY116">
            <v>0</v>
          </cell>
          <cell r="CZ116">
            <v>0</v>
          </cell>
          <cell r="DA116">
            <v>1.7</v>
          </cell>
          <cell r="DB116">
            <v>0</v>
          </cell>
          <cell r="DC116">
            <v>0</v>
          </cell>
          <cell r="DD116">
            <v>0.4</v>
          </cell>
          <cell r="DE116">
            <v>0</v>
          </cell>
          <cell r="DF116">
            <v>0</v>
          </cell>
        </row>
        <row r="117">
          <cell r="F117" t="str">
            <v>دانشگاه زابل</v>
          </cell>
          <cell r="G117" t="str">
            <v>تکمیل آزمایشگاه تحقیقات دام های خاص</v>
          </cell>
          <cell r="BK117">
            <v>3.5</v>
          </cell>
          <cell r="BL117">
            <v>100</v>
          </cell>
          <cell r="BM117">
            <v>0</v>
          </cell>
          <cell r="BN117">
            <v>0.7</v>
          </cell>
          <cell r="BO117">
            <v>100</v>
          </cell>
          <cell r="BP117">
            <v>0</v>
          </cell>
          <cell r="BQ117">
            <v>8</v>
          </cell>
          <cell r="BR117">
            <v>100</v>
          </cell>
          <cell r="BS117">
            <v>0</v>
          </cell>
          <cell r="BT117">
            <v>26.2</v>
          </cell>
          <cell r="BU117">
            <v>100</v>
          </cell>
          <cell r="BV117">
            <v>0</v>
          </cell>
          <cell r="BW117">
            <v>11.2</v>
          </cell>
          <cell r="BX117">
            <v>85</v>
          </cell>
          <cell r="BY117">
            <v>15</v>
          </cell>
          <cell r="BZ117">
            <v>7.1</v>
          </cell>
          <cell r="CA117">
            <v>50</v>
          </cell>
          <cell r="CB117">
            <v>50</v>
          </cell>
          <cell r="CC117">
            <v>6.8</v>
          </cell>
          <cell r="CD117">
            <v>50</v>
          </cell>
          <cell r="CE117">
            <v>50</v>
          </cell>
          <cell r="CF117">
            <v>4.7</v>
          </cell>
          <cell r="CG117">
            <v>0</v>
          </cell>
          <cell r="CH117">
            <v>100</v>
          </cell>
          <cell r="CI117">
            <v>1.4</v>
          </cell>
          <cell r="CJ117">
            <v>0</v>
          </cell>
          <cell r="CK117">
            <v>100</v>
          </cell>
          <cell r="CL117">
            <v>12</v>
          </cell>
          <cell r="CM117">
            <v>0</v>
          </cell>
          <cell r="CN117">
            <v>100</v>
          </cell>
          <cell r="CO117">
            <v>4.5999999999999996</v>
          </cell>
          <cell r="CP117">
            <v>0</v>
          </cell>
          <cell r="CQ117">
            <v>100</v>
          </cell>
          <cell r="CR117">
            <v>0.5</v>
          </cell>
          <cell r="CS117">
            <v>50</v>
          </cell>
          <cell r="CT117">
            <v>50</v>
          </cell>
          <cell r="CU117">
            <v>9.6999999999999993</v>
          </cell>
          <cell r="CV117">
            <v>0</v>
          </cell>
          <cell r="CW117">
            <v>100</v>
          </cell>
          <cell r="CX117">
            <v>1.5</v>
          </cell>
          <cell r="CY117">
            <v>0</v>
          </cell>
          <cell r="CZ117">
            <v>100</v>
          </cell>
          <cell r="DA117">
            <v>1.7</v>
          </cell>
          <cell r="DB117">
            <v>0</v>
          </cell>
          <cell r="DC117">
            <v>100</v>
          </cell>
          <cell r="DD117">
            <v>0.4</v>
          </cell>
          <cell r="DE117">
            <v>0</v>
          </cell>
          <cell r="DF117">
            <v>100</v>
          </cell>
        </row>
        <row r="118">
          <cell r="F118" t="str">
            <v>دانشگاه زابل</v>
          </cell>
          <cell r="G118" t="str">
            <v>گلخانه تحقیقاتی گیاهان همساز با اقلیم</v>
          </cell>
          <cell r="BK118">
            <v>3.5</v>
          </cell>
          <cell r="BL118">
            <v>100</v>
          </cell>
          <cell r="BM118">
            <v>0</v>
          </cell>
          <cell r="BN118">
            <v>0.7</v>
          </cell>
          <cell r="BO118">
            <v>100</v>
          </cell>
          <cell r="BP118">
            <v>0</v>
          </cell>
          <cell r="BQ118">
            <v>8</v>
          </cell>
          <cell r="BR118">
            <v>100</v>
          </cell>
          <cell r="BS118">
            <v>0</v>
          </cell>
          <cell r="BT118">
            <v>26.2</v>
          </cell>
          <cell r="BU118">
            <v>100</v>
          </cell>
          <cell r="BV118">
            <v>0</v>
          </cell>
          <cell r="BW118">
            <v>11.2</v>
          </cell>
          <cell r="BX118">
            <v>80</v>
          </cell>
          <cell r="BY118">
            <v>20</v>
          </cell>
          <cell r="BZ118">
            <v>7.1</v>
          </cell>
          <cell r="CA118">
            <v>37</v>
          </cell>
          <cell r="CB118">
            <v>63</v>
          </cell>
          <cell r="CC118">
            <v>6.8</v>
          </cell>
          <cell r="CD118">
            <v>0</v>
          </cell>
          <cell r="CE118">
            <v>100</v>
          </cell>
          <cell r="CF118">
            <v>4.7</v>
          </cell>
          <cell r="CG118">
            <v>0</v>
          </cell>
          <cell r="CH118">
            <v>100</v>
          </cell>
          <cell r="CI118">
            <v>1.4</v>
          </cell>
          <cell r="CJ118">
            <v>0</v>
          </cell>
          <cell r="CK118">
            <v>100</v>
          </cell>
          <cell r="CL118">
            <v>12</v>
          </cell>
          <cell r="CM118">
            <v>0</v>
          </cell>
          <cell r="CN118">
            <v>100</v>
          </cell>
          <cell r="CO118">
            <v>4.5999999999999996</v>
          </cell>
          <cell r="CP118">
            <v>0</v>
          </cell>
          <cell r="CQ118">
            <v>100</v>
          </cell>
          <cell r="CR118">
            <v>0.5</v>
          </cell>
          <cell r="CS118">
            <v>0</v>
          </cell>
          <cell r="CT118">
            <v>100</v>
          </cell>
          <cell r="CU118">
            <v>9.6999999999999993</v>
          </cell>
          <cell r="CV118">
            <v>0</v>
          </cell>
          <cell r="CW118">
            <v>100</v>
          </cell>
          <cell r="CX118">
            <v>1.5</v>
          </cell>
          <cell r="CY118">
            <v>0</v>
          </cell>
          <cell r="CZ118">
            <v>100</v>
          </cell>
          <cell r="DA118">
            <v>1.7</v>
          </cell>
          <cell r="DB118">
            <v>0</v>
          </cell>
          <cell r="DC118">
            <v>100</v>
          </cell>
          <cell r="DD118">
            <v>0.4</v>
          </cell>
          <cell r="DE118">
            <v>0</v>
          </cell>
          <cell r="DF118">
            <v>100</v>
          </cell>
        </row>
        <row r="119">
          <cell r="F119" t="str">
            <v>دانشگاه زابل</v>
          </cell>
          <cell r="G119" t="str">
            <v>مجموعه تحقیقاتی انرژی، آب و محیط زیست</v>
          </cell>
          <cell r="BK119">
            <v>3.5</v>
          </cell>
          <cell r="BL119">
            <v>0</v>
          </cell>
          <cell r="BM119">
            <v>0</v>
          </cell>
          <cell r="BN119">
            <v>0.7</v>
          </cell>
          <cell r="BO119">
            <v>0</v>
          </cell>
          <cell r="BP119">
            <v>0</v>
          </cell>
          <cell r="BQ119">
            <v>8</v>
          </cell>
          <cell r="BR119">
            <v>0</v>
          </cell>
          <cell r="BS119">
            <v>0</v>
          </cell>
          <cell r="BT119">
            <v>26.2</v>
          </cell>
          <cell r="BU119">
            <v>0</v>
          </cell>
          <cell r="BV119">
            <v>0</v>
          </cell>
          <cell r="BW119">
            <v>11.2</v>
          </cell>
          <cell r="BX119">
            <v>0</v>
          </cell>
          <cell r="BY119">
            <v>0</v>
          </cell>
          <cell r="BZ119">
            <v>7.1</v>
          </cell>
          <cell r="CA119">
            <v>0</v>
          </cell>
          <cell r="CB119">
            <v>0</v>
          </cell>
          <cell r="CC119">
            <v>6.8</v>
          </cell>
          <cell r="CD119">
            <v>0</v>
          </cell>
          <cell r="CE119">
            <v>0</v>
          </cell>
          <cell r="CF119">
            <v>4.7</v>
          </cell>
          <cell r="CG119">
            <v>0</v>
          </cell>
          <cell r="CH119">
            <v>0</v>
          </cell>
          <cell r="CI119">
            <v>1.4</v>
          </cell>
          <cell r="CJ119">
            <v>0</v>
          </cell>
          <cell r="CK119">
            <v>0</v>
          </cell>
          <cell r="CL119">
            <v>12</v>
          </cell>
          <cell r="CM119">
            <v>0</v>
          </cell>
          <cell r="CN119">
            <v>0</v>
          </cell>
          <cell r="CO119">
            <v>4.5999999999999996</v>
          </cell>
          <cell r="CP119">
            <v>0</v>
          </cell>
          <cell r="CQ119">
            <v>0</v>
          </cell>
          <cell r="CR119">
            <v>0.5</v>
          </cell>
          <cell r="CS119">
            <v>0</v>
          </cell>
          <cell r="CT119">
            <v>0</v>
          </cell>
          <cell r="CU119">
            <v>9.6999999999999993</v>
          </cell>
          <cell r="CV119">
            <v>0</v>
          </cell>
          <cell r="CW119">
            <v>0</v>
          </cell>
          <cell r="CX119">
            <v>1.5</v>
          </cell>
          <cell r="CY119">
            <v>0</v>
          </cell>
          <cell r="CZ119">
            <v>0</v>
          </cell>
          <cell r="DA119">
            <v>1.7</v>
          </cell>
          <cell r="DB119">
            <v>0</v>
          </cell>
          <cell r="DC119">
            <v>0</v>
          </cell>
          <cell r="DD119">
            <v>0.4</v>
          </cell>
          <cell r="DE119">
            <v>0</v>
          </cell>
          <cell r="DF119">
            <v>0</v>
          </cell>
        </row>
        <row r="120">
          <cell r="F120" t="str">
            <v>دانشگاه دریانوردی و علوم دریایی چابهار</v>
          </cell>
          <cell r="G120" t="str">
            <v>مرکز پژوهش و فناوری علوم دریایی</v>
          </cell>
          <cell r="BK120">
            <v>3.5</v>
          </cell>
          <cell r="BL120">
            <v>100</v>
          </cell>
          <cell r="BM120">
            <v>0</v>
          </cell>
          <cell r="BN120">
            <v>0.7</v>
          </cell>
          <cell r="BO120">
            <v>100</v>
          </cell>
          <cell r="BP120">
            <v>0</v>
          </cell>
          <cell r="BQ120">
            <v>8</v>
          </cell>
          <cell r="BR120">
            <v>100</v>
          </cell>
          <cell r="BS120">
            <v>0</v>
          </cell>
          <cell r="BT120">
            <v>26.2</v>
          </cell>
          <cell r="BU120">
            <v>100</v>
          </cell>
          <cell r="BV120">
            <v>0</v>
          </cell>
          <cell r="BW120">
            <v>11.2</v>
          </cell>
          <cell r="BX120">
            <v>100</v>
          </cell>
          <cell r="BY120">
            <v>0</v>
          </cell>
          <cell r="BZ120">
            <v>7.1</v>
          </cell>
          <cell r="CA120">
            <v>100</v>
          </cell>
          <cell r="CB120">
            <v>0</v>
          </cell>
          <cell r="CC120">
            <v>6.8</v>
          </cell>
          <cell r="CD120">
            <v>0</v>
          </cell>
          <cell r="CE120">
            <v>100</v>
          </cell>
          <cell r="CF120">
            <v>4.7</v>
          </cell>
          <cell r="CG120">
            <v>0</v>
          </cell>
          <cell r="CH120">
            <v>100</v>
          </cell>
          <cell r="CI120">
            <v>1.4</v>
          </cell>
          <cell r="CJ120">
            <v>0</v>
          </cell>
          <cell r="CK120">
            <v>100</v>
          </cell>
          <cell r="CL120">
            <v>12</v>
          </cell>
          <cell r="CM120">
            <v>0</v>
          </cell>
          <cell r="CN120">
            <v>100</v>
          </cell>
          <cell r="CO120">
            <v>4.5999999999999996</v>
          </cell>
          <cell r="CP120">
            <v>0</v>
          </cell>
          <cell r="CQ120">
            <v>100</v>
          </cell>
          <cell r="CR120">
            <v>0.5</v>
          </cell>
          <cell r="CS120">
            <v>0</v>
          </cell>
          <cell r="CT120">
            <v>100</v>
          </cell>
          <cell r="CU120">
            <v>9.6999999999999993</v>
          </cell>
          <cell r="CV120">
            <v>0</v>
          </cell>
          <cell r="CW120">
            <v>100</v>
          </cell>
          <cell r="CX120">
            <v>1.5</v>
          </cell>
          <cell r="CY120">
            <v>0</v>
          </cell>
          <cell r="CZ120">
            <v>100</v>
          </cell>
          <cell r="DA120">
            <v>1.7</v>
          </cell>
          <cell r="DB120">
            <v>0</v>
          </cell>
          <cell r="DC120">
            <v>100</v>
          </cell>
          <cell r="DD120">
            <v>0.4</v>
          </cell>
          <cell r="DE120">
            <v>0</v>
          </cell>
          <cell r="DF120">
            <v>100</v>
          </cell>
        </row>
        <row r="121">
          <cell r="F121" t="str">
            <v>دانشگاه دریانوردی و علوم دریایی چابهار</v>
          </cell>
          <cell r="G121" t="str">
            <v>سالن مطالعه و کتابخانه دانشکده مهندسی دریا</v>
          </cell>
          <cell r="BK121">
            <v>3.5</v>
          </cell>
          <cell r="BL121">
            <v>100</v>
          </cell>
          <cell r="BM121">
            <v>0</v>
          </cell>
          <cell r="BN121">
            <v>0.7</v>
          </cell>
          <cell r="BO121">
            <v>100</v>
          </cell>
          <cell r="BP121">
            <v>0</v>
          </cell>
          <cell r="BQ121">
            <v>8</v>
          </cell>
          <cell r="BR121">
            <v>100</v>
          </cell>
          <cell r="BS121">
            <v>0</v>
          </cell>
          <cell r="BT121">
            <v>26.2</v>
          </cell>
          <cell r="BU121">
            <v>100</v>
          </cell>
          <cell r="BV121">
            <v>0</v>
          </cell>
          <cell r="BW121">
            <v>11.2</v>
          </cell>
          <cell r="BX121">
            <v>100</v>
          </cell>
          <cell r="BY121">
            <v>0</v>
          </cell>
          <cell r="BZ121">
            <v>7.1</v>
          </cell>
          <cell r="CA121">
            <v>100</v>
          </cell>
          <cell r="CB121">
            <v>0</v>
          </cell>
          <cell r="CC121">
            <v>6.8</v>
          </cell>
          <cell r="CD121">
            <v>100</v>
          </cell>
          <cell r="CE121">
            <v>0</v>
          </cell>
          <cell r="CF121">
            <v>4.7</v>
          </cell>
          <cell r="CG121">
            <v>0</v>
          </cell>
          <cell r="CH121">
            <v>100</v>
          </cell>
          <cell r="CI121">
            <v>1.4</v>
          </cell>
          <cell r="CJ121">
            <v>0</v>
          </cell>
          <cell r="CK121">
            <v>100</v>
          </cell>
          <cell r="CL121">
            <v>12</v>
          </cell>
          <cell r="CM121">
            <v>0</v>
          </cell>
          <cell r="CN121">
            <v>100</v>
          </cell>
          <cell r="CO121">
            <v>4.5999999999999996</v>
          </cell>
          <cell r="CP121">
            <v>0</v>
          </cell>
          <cell r="CQ121">
            <v>100</v>
          </cell>
          <cell r="CR121">
            <v>0.5</v>
          </cell>
          <cell r="CS121">
            <v>0</v>
          </cell>
          <cell r="CT121">
            <v>100</v>
          </cell>
          <cell r="CU121">
            <v>9.6999999999999993</v>
          </cell>
          <cell r="CV121">
            <v>0</v>
          </cell>
          <cell r="CW121">
            <v>100</v>
          </cell>
          <cell r="CX121">
            <v>1.5</v>
          </cell>
          <cell r="CY121">
            <v>0</v>
          </cell>
          <cell r="CZ121">
            <v>100</v>
          </cell>
          <cell r="DA121">
            <v>1.7</v>
          </cell>
          <cell r="DB121">
            <v>0</v>
          </cell>
          <cell r="DC121">
            <v>100</v>
          </cell>
          <cell r="DD121">
            <v>0.4</v>
          </cell>
          <cell r="DE121">
            <v>0</v>
          </cell>
          <cell r="DF121">
            <v>100</v>
          </cell>
        </row>
        <row r="122">
          <cell r="F122" t="str">
            <v>دانشگاه مازندران</v>
          </cell>
          <cell r="G122" t="str">
            <v>مطالعه و احداث دانشکده حقوق و علوم سیاسی</v>
          </cell>
          <cell r="BK122">
            <v>3.5</v>
          </cell>
          <cell r="BL122">
            <v>60</v>
          </cell>
          <cell r="BM122">
            <v>40</v>
          </cell>
          <cell r="BN122">
            <v>0.7</v>
          </cell>
          <cell r="BO122">
            <v>100</v>
          </cell>
          <cell r="BP122">
            <v>0</v>
          </cell>
          <cell r="BQ122">
            <v>8</v>
          </cell>
          <cell r="BR122">
            <v>100</v>
          </cell>
          <cell r="BS122">
            <v>0</v>
          </cell>
          <cell r="BT122">
            <v>26.2</v>
          </cell>
          <cell r="BU122">
            <v>100</v>
          </cell>
          <cell r="BV122">
            <v>0</v>
          </cell>
          <cell r="BW122">
            <v>11.2</v>
          </cell>
          <cell r="BX122">
            <v>70</v>
          </cell>
          <cell r="BY122">
            <v>30</v>
          </cell>
          <cell r="BZ122">
            <v>7.1</v>
          </cell>
          <cell r="CA122">
            <v>50</v>
          </cell>
          <cell r="CB122">
            <v>50</v>
          </cell>
          <cell r="CC122">
            <v>6.8</v>
          </cell>
          <cell r="CD122">
            <v>40</v>
          </cell>
          <cell r="CE122">
            <v>60</v>
          </cell>
          <cell r="CF122">
            <v>4.7</v>
          </cell>
          <cell r="CG122">
            <v>20</v>
          </cell>
          <cell r="CH122">
            <v>80</v>
          </cell>
          <cell r="CI122">
            <v>1.4</v>
          </cell>
          <cell r="CJ122">
            <v>0</v>
          </cell>
          <cell r="CK122">
            <v>100</v>
          </cell>
          <cell r="CL122">
            <v>12</v>
          </cell>
          <cell r="CM122">
            <v>0</v>
          </cell>
          <cell r="CN122">
            <v>100</v>
          </cell>
          <cell r="CO122">
            <v>4.5999999999999996</v>
          </cell>
          <cell r="CP122">
            <v>0</v>
          </cell>
          <cell r="CQ122">
            <v>100</v>
          </cell>
          <cell r="CR122">
            <v>0.5</v>
          </cell>
          <cell r="CS122">
            <v>0</v>
          </cell>
          <cell r="CT122">
            <v>100</v>
          </cell>
          <cell r="CU122">
            <v>9.6999999999999993</v>
          </cell>
          <cell r="CV122">
            <v>0</v>
          </cell>
          <cell r="CW122">
            <v>100</v>
          </cell>
          <cell r="CX122">
            <v>1.5</v>
          </cell>
          <cell r="CY122">
            <v>0</v>
          </cell>
          <cell r="CZ122">
            <v>100</v>
          </cell>
          <cell r="DA122">
            <v>1.7</v>
          </cell>
          <cell r="DB122">
            <v>0</v>
          </cell>
          <cell r="DC122">
            <v>100</v>
          </cell>
          <cell r="DD122">
            <v>0.4</v>
          </cell>
          <cell r="DE122">
            <v>0</v>
          </cell>
          <cell r="DF122">
            <v>100</v>
          </cell>
        </row>
        <row r="123">
          <cell r="F123" t="str">
            <v>دانشگاه مازندران</v>
          </cell>
          <cell r="G123" t="str">
            <v>احداث مرکز مطالعه و فضای کتابخانه ای خوابگاه حضرت زینب (س) (خواهران)</v>
          </cell>
          <cell r="BK123">
            <v>3.5</v>
          </cell>
          <cell r="BL123">
            <v>75</v>
          </cell>
          <cell r="BM123">
            <v>25</v>
          </cell>
          <cell r="BN123">
            <v>0.7</v>
          </cell>
          <cell r="BO123">
            <v>100</v>
          </cell>
          <cell r="BP123">
            <v>0</v>
          </cell>
          <cell r="BQ123">
            <v>8</v>
          </cell>
          <cell r="BR123">
            <v>100</v>
          </cell>
          <cell r="BS123">
            <v>0</v>
          </cell>
          <cell r="BT123">
            <v>26.2</v>
          </cell>
          <cell r="BU123">
            <v>100</v>
          </cell>
          <cell r="BV123">
            <v>0</v>
          </cell>
          <cell r="BW123">
            <v>11.2</v>
          </cell>
          <cell r="BX123">
            <v>80</v>
          </cell>
          <cell r="BY123">
            <v>20</v>
          </cell>
          <cell r="BZ123">
            <v>7.1</v>
          </cell>
          <cell r="CA123">
            <v>80</v>
          </cell>
          <cell r="CB123">
            <v>20</v>
          </cell>
          <cell r="CC123">
            <v>6.8</v>
          </cell>
          <cell r="CD123">
            <v>50</v>
          </cell>
          <cell r="CE123">
            <v>50</v>
          </cell>
          <cell r="CF123">
            <v>4.7</v>
          </cell>
          <cell r="CG123">
            <v>70</v>
          </cell>
          <cell r="CH123">
            <v>30</v>
          </cell>
          <cell r="CI123">
            <v>1.4</v>
          </cell>
          <cell r="CJ123">
            <v>30</v>
          </cell>
          <cell r="CK123">
            <v>70</v>
          </cell>
          <cell r="CL123">
            <v>12</v>
          </cell>
          <cell r="CM123">
            <v>30</v>
          </cell>
          <cell r="CN123">
            <v>70</v>
          </cell>
          <cell r="CO123">
            <v>4.5999999999999996</v>
          </cell>
          <cell r="CP123">
            <v>20</v>
          </cell>
          <cell r="CQ123">
            <v>80</v>
          </cell>
          <cell r="CR123">
            <v>0.5</v>
          </cell>
          <cell r="CS123">
            <v>0</v>
          </cell>
          <cell r="CT123">
            <v>100</v>
          </cell>
          <cell r="CU123">
            <v>9.6999999999999993</v>
          </cell>
          <cell r="CV123">
            <v>0</v>
          </cell>
          <cell r="CW123">
            <v>100</v>
          </cell>
          <cell r="CX123">
            <v>1.5</v>
          </cell>
          <cell r="CY123">
            <v>0</v>
          </cell>
          <cell r="CZ123">
            <v>100</v>
          </cell>
          <cell r="DA123">
            <v>1.7</v>
          </cell>
          <cell r="DB123">
            <v>0</v>
          </cell>
          <cell r="DC123">
            <v>100</v>
          </cell>
          <cell r="DD123">
            <v>0.4</v>
          </cell>
          <cell r="DE123">
            <v>0</v>
          </cell>
          <cell r="DF123">
            <v>100</v>
          </cell>
        </row>
        <row r="124">
          <cell r="F124" t="str">
            <v>دانشگاه مازندران</v>
          </cell>
          <cell r="G124" t="str">
            <v>احداث و تجهیز آزمایشگاه مرکزی دانشگاه (فاز دوم- B)</v>
          </cell>
          <cell r="BK124">
            <v>3.5</v>
          </cell>
          <cell r="BL124">
            <v>56</v>
          </cell>
          <cell r="BM124">
            <v>44</v>
          </cell>
          <cell r="BN124">
            <v>0.7</v>
          </cell>
          <cell r="BO124">
            <v>100</v>
          </cell>
          <cell r="BP124">
            <v>0</v>
          </cell>
          <cell r="BQ124">
            <v>8</v>
          </cell>
          <cell r="BR124">
            <v>100</v>
          </cell>
          <cell r="BS124">
            <v>0</v>
          </cell>
          <cell r="BT124">
            <v>26.2</v>
          </cell>
          <cell r="BU124">
            <v>100</v>
          </cell>
          <cell r="BV124">
            <v>0</v>
          </cell>
          <cell r="BW124">
            <v>11.2</v>
          </cell>
          <cell r="BX124">
            <v>100</v>
          </cell>
          <cell r="BY124">
            <v>0</v>
          </cell>
          <cell r="BZ124">
            <v>7.1</v>
          </cell>
          <cell r="CA124">
            <v>80</v>
          </cell>
          <cell r="CB124">
            <v>20</v>
          </cell>
          <cell r="CC124">
            <v>6.8</v>
          </cell>
          <cell r="CD124">
            <v>33</v>
          </cell>
          <cell r="CE124">
            <v>67</v>
          </cell>
          <cell r="CF124">
            <v>4.7</v>
          </cell>
          <cell r="CG124">
            <v>0</v>
          </cell>
          <cell r="CH124">
            <v>100</v>
          </cell>
          <cell r="CI124">
            <v>1.4</v>
          </cell>
          <cell r="CJ124">
            <v>0</v>
          </cell>
          <cell r="CK124">
            <v>100</v>
          </cell>
          <cell r="CL124">
            <v>12</v>
          </cell>
          <cell r="CM124">
            <v>0</v>
          </cell>
          <cell r="CN124">
            <v>100</v>
          </cell>
          <cell r="CO124">
            <v>4.5999999999999996</v>
          </cell>
          <cell r="CP124">
            <v>0</v>
          </cell>
          <cell r="CQ124">
            <v>100</v>
          </cell>
          <cell r="CR124">
            <v>0.5</v>
          </cell>
          <cell r="CS124">
            <v>0</v>
          </cell>
          <cell r="CT124">
            <v>100</v>
          </cell>
          <cell r="CU124">
            <v>9.6999999999999993</v>
          </cell>
          <cell r="CV124">
            <v>0</v>
          </cell>
          <cell r="CW124">
            <v>100</v>
          </cell>
          <cell r="CX124">
            <v>1.5</v>
          </cell>
          <cell r="CY124">
            <v>0</v>
          </cell>
          <cell r="CZ124">
            <v>100</v>
          </cell>
          <cell r="DA124">
            <v>1.7</v>
          </cell>
          <cell r="DB124">
            <v>0</v>
          </cell>
          <cell r="DC124">
            <v>100</v>
          </cell>
          <cell r="DD124">
            <v>0.4</v>
          </cell>
          <cell r="DE124">
            <v>0</v>
          </cell>
          <cell r="DF124">
            <v>100</v>
          </cell>
        </row>
        <row r="125">
          <cell r="F125" t="str">
            <v>دانشگاه صنعتی نوشیروانی بابل</v>
          </cell>
          <cell r="G125" t="str">
            <v>احداث و تجهیز دانشکده مهندسی برق و کامپیوتر(50 درصد سایر منابع)</v>
          </cell>
          <cell r="BK125">
            <v>3</v>
          </cell>
          <cell r="BL125">
            <v>60</v>
          </cell>
          <cell r="BM125">
            <v>40</v>
          </cell>
          <cell r="BN125">
            <v>3</v>
          </cell>
          <cell r="BO125">
            <v>100</v>
          </cell>
          <cell r="BP125">
            <v>0</v>
          </cell>
          <cell r="BQ125">
            <v>10</v>
          </cell>
          <cell r="BR125">
            <v>100</v>
          </cell>
          <cell r="BS125">
            <v>0</v>
          </cell>
          <cell r="BT125">
            <v>18</v>
          </cell>
          <cell r="BU125">
            <v>100</v>
          </cell>
          <cell r="BV125">
            <v>0</v>
          </cell>
          <cell r="BW125">
            <v>8</v>
          </cell>
          <cell r="BX125">
            <v>0</v>
          </cell>
          <cell r="BY125">
            <v>100</v>
          </cell>
          <cell r="BZ125">
            <v>2</v>
          </cell>
          <cell r="CA125">
            <v>0</v>
          </cell>
          <cell r="CB125">
            <v>100</v>
          </cell>
          <cell r="CC125">
            <v>6</v>
          </cell>
          <cell r="CD125">
            <v>0</v>
          </cell>
          <cell r="CE125">
            <v>100</v>
          </cell>
          <cell r="CF125">
            <v>4</v>
          </cell>
          <cell r="CG125">
            <v>0</v>
          </cell>
          <cell r="CH125">
            <v>100</v>
          </cell>
          <cell r="CI125">
            <v>6</v>
          </cell>
          <cell r="CJ125">
            <v>0</v>
          </cell>
          <cell r="CK125">
            <v>0</v>
          </cell>
          <cell r="CL125">
            <v>14</v>
          </cell>
          <cell r="CM125">
            <v>0</v>
          </cell>
          <cell r="CN125">
            <v>0</v>
          </cell>
          <cell r="CO125">
            <v>3</v>
          </cell>
          <cell r="CP125">
            <v>0</v>
          </cell>
          <cell r="CQ125">
            <v>0</v>
          </cell>
          <cell r="CR125">
            <v>2</v>
          </cell>
          <cell r="CS125">
            <v>0</v>
          </cell>
          <cell r="CT125">
            <v>0</v>
          </cell>
          <cell r="CU125">
            <v>12</v>
          </cell>
          <cell r="CV125">
            <v>0</v>
          </cell>
          <cell r="CW125">
            <v>0</v>
          </cell>
          <cell r="CX125">
            <v>7</v>
          </cell>
          <cell r="CY125">
            <v>0</v>
          </cell>
          <cell r="CZ125">
            <v>0</v>
          </cell>
          <cell r="DA125">
            <v>1</v>
          </cell>
          <cell r="DB125">
            <v>0</v>
          </cell>
          <cell r="DC125">
            <v>0</v>
          </cell>
          <cell r="DD125">
            <v>1</v>
          </cell>
          <cell r="DE125">
            <v>0</v>
          </cell>
          <cell r="DF125">
            <v>0</v>
          </cell>
        </row>
        <row r="126">
          <cell r="F126" t="str">
            <v>دانشگاه یزد</v>
          </cell>
          <cell r="G126" t="str">
            <v>ساختمان امور آموزشی و فرهنگی</v>
          </cell>
          <cell r="BK126">
            <v>3.5</v>
          </cell>
          <cell r="BL126">
            <v>100</v>
          </cell>
          <cell r="BM126">
            <v>0</v>
          </cell>
          <cell r="BN126">
            <v>0.7</v>
          </cell>
          <cell r="BO126">
            <v>100</v>
          </cell>
          <cell r="BP126">
            <v>0</v>
          </cell>
          <cell r="BQ126">
            <v>8</v>
          </cell>
          <cell r="BR126">
            <v>100</v>
          </cell>
          <cell r="BS126">
            <v>0</v>
          </cell>
          <cell r="BT126">
            <v>26.2</v>
          </cell>
          <cell r="BU126">
            <v>100</v>
          </cell>
          <cell r="BV126">
            <v>0</v>
          </cell>
          <cell r="BW126">
            <v>11.2</v>
          </cell>
          <cell r="BX126">
            <v>100</v>
          </cell>
          <cell r="BY126">
            <v>0</v>
          </cell>
          <cell r="BZ126">
            <v>7.1</v>
          </cell>
          <cell r="CA126">
            <v>70</v>
          </cell>
          <cell r="CB126">
            <v>30</v>
          </cell>
          <cell r="CC126">
            <v>6.8</v>
          </cell>
          <cell r="CD126">
            <v>0</v>
          </cell>
          <cell r="CE126">
            <v>100</v>
          </cell>
          <cell r="CF126">
            <v>4.7</v>
          </cell>
          <cell r="CG126">
            <v>0</v>
          </cell>
          <cell r="CH126">
            <v>100</v>
          </cell>
          <cell r="CI126">
            <v>1.4</v>
          </cell>
          <cell r="CJ126">
            <v>0</v>
          </cell>
          <cell r="CK126">
            <v>100</v>
          </cell>
          <cell r="CL126">
            <v>12</v>
          </cell>
          <cell r="CM126">
            <v>0</v>
          </cell>
          <cell r="CN126">
            <v>100</v>
          </cell>
          <cell r="CO126">
            <v>4.5999999999999996</v>
          </cell>
          <cell r="CP126">
            <v>0</v>
          </cell>
          <cell r="CQ126">
            <v>100</v>
          </cell>
          <cell r="CR126">
            <v>0.5</v>
          </cell>
          <cell r="CS126">
            <v>0</v>
          </cell>
          <cell r="CT126">
            <v>100</v>
          </cell>
          <cell r="CU126">
            <v>9.6999999999999993</v>
          </cell>
          <cell r="CV126">
            <v>0</v>
          </cell>
          <cell r="CW126">
            <v>100</v>
          </cell>
          <cell r="CX126">
            <v>1.5</v>
          </cell>
          <cell r="CY126">
            <v>0</v>
          </cell>
          <cell r="CZ126">
            <v>100</v>
          </cell>
          <cell r="DA126">
            <v>1.7</v>
          </cell>
          <cell r="DB126">
            <v>0</v>
          </cell>
          <cell r="DC126">
            <v>100</v>
          </cell>
          <cell r="DD126">
            <v>0.4</v>
          </cell>
          <cell r="DE126">
            <v>0</v>
          </cell>
          <cell r="DF126">
            <v>100</v>
          </cell>
        </row>
        <row r="127">
          <cell r="F127" t="str">
            <v>دانشگاه یزد</v>
          </cell>
          <cell r="G127" t="str">
            <v>تکمیل کارگاه ها و آزمایشگاههای پژوهشی دانشکده عمران</v>
          </cell>
          <cell r="BK127">
            <v>3.5</v>
          </cell>
          <cell r="BL127">
            <v>100</v>
          </cell>
          <cell r="BM127">
            <v>0</v>
          </cell>
          <cell r="BN127">
            <v>0.7</v>
          </cell>
          <cell r="BO127">
            <v>100</v>
          </cell>
          <cell r="BP127">
            <v>0</v>
          </cell>
          <cell r="BQ127">
            <v>8</v>
          </cell>
          <cell r="BR127">
            <v>100</v>
          </cell>
          <cell r="BS127">
            <v>0</v>
          </cell>
          <cell r="BT127">
            <v>26.2</v>
          </cell>
          <cell r="BU127">
            <v>100</v>
          </cell>
          <cell r="BV127">
            <v>0</v>
          </cell>
          <cell r="BW127">
            <v>11.2</v>
          </cell>
          <cell r="BX127">
            <v>100</v>
          </cell>
          <cell r="BY127">
            <v>0</v>
          </cell>
          <cell r="BZ127">
            <v>7.1</v>
          </cell>
          <cell r="CA127">
            <v>100</v>
          </cell>
          <cell r="CB127">
            <v>0</v>
          </cell>
          <cell r="CC127">
            <v>6.8</v>
          </cell>
          <cell r="CD127">
            <v>50</v>
          </cell>
          <cell r="CE127">
            <v>50</v>
          </cell>
          <cell r="CF127">
            <v>4.7</v>
          </cell>
          <cell r="CG127">
            <v>100</v>
          </cell>
          <cell r="CH127">
            <v>0</v>
          </cell>
          <cell r="CI127">
            <v>1.4</v>
          </cell>
          <cell r="CJ127">
            <v>100</v>
          </cell>
          <cell r="CK127">
            <v>0</v>
          </cell>
          <cell r="CL127">
            <v>12</v>
          </cell>
          <cell r="CM127">
            <v>100</v>
          </cell>
          <cell r="CN127">
            <v>0</v>
          </cell>
          <cell r="CO127">
            <v>4.5999999999999996</v>
          </cell>
          <cell r="CP127">
            <v>100</v>
          </cell>
          <cell r="CQ127">
            <v>0</v>
          </cell>
          <cell r="CR127">
            <v>0.5</v>
          </cell>
          <cell r="CS127">
            <v>100</v>
          </cell>
          <cell r="CT127">
            <v>0</v>
          </cell>
          <cell r="CU127">
            <v>9.6999999999999993</v>
          </cell>
          <cell r="CV127">
            <v>0</v>
          </cell>
          <cell r="CW127">
            <v>100</v>
          </cell>
          <cell r="CX127">
            <v>1.5</v>
          </cell>
          <cell r="CY127">
            <v>10</v>
          </cell>
          <cell r="CZ127">
            <v>90</v>
          </cell>
          <cell r="DA127">
            <v>1.7</v>
          </cell>
          <cell r="DB127">
            <v>100</v>
          </cell>
          <cell r="DC127">
            <v>0</v>
          </cell>
          <cell r="DD127">
            <v>0.4</v>
          </cell>
          <cell r="DE127">
            <v>0</v>
          </cell>
          <cell r="DF127">
            <v>100</v>
          </cell>
        </row>
        <row r="128">
          <cell r="F128" t="str">
            <v>دانشگاه میبد</v>
          </cell>
          <cell r="G128" t="str">
            <v xml:space="preserve">کارگاههای پژوهشی فنی و مهندسی </v>
          </cell>
          <cell r="BK128">
            <v>3.5</v>
          </cell>
          <cell r="BL128">
            <v>100</v>
          </cell>
          <cell r="BM128">
            <v>0</v>
          </cell>
          <cell r="BN128">
            <v>0.7</v>
          </cell>
          <cell r="BO128">
            <v>100</v>
          </cell>
          <cell r="BP128">
            <v>0</v>
          </cell>
          <cell r="BQ128">
            <v>8</v>
          </cell>
          <cell r="BR128">
            <v>100</v>
          </cell>
          <cell r="BS128">
            <v>0</v>
          </cell>
          <cell r="BT128">
            <v>26.2</v>
          </cell>
          <cell r="BU128">
            <v>100</v>
          </cell>
          <cell r="BV128">
            <v>0</v>
          </cell>
          <cell r="BW128">
            <v>11.2</v>
          </cell>
          <cell r="BX128">
            <v>100</v>
          </cell>
          <cell r="BY128">
            <v>0</v>
          </cell>
          <cell r="BZ128">
            <v>7.1</v>
          </cell>
          <cell r="CA128">
            <v>100</v>
          </cell>
          <cell r="CB128">
            <v>0</v>
          </cell>
          <cell r="CC128">
            <v>6.8</v>
          </cell>
          <cell r="CD128">
            <v>0</v>
          </cell>
          <cell r="CE128">
            <v>100</v>
          </cell>
          <cell r="CF128">
            <v>4.7</v>
          </cell>
          <cell r="CG128">
            <v>0</v>
          </cell>
          <cell r="CH128">
            <v>100</v>
          </cell>
          <cell r="CI128">
            <v>1.4</v>
          </cell>
          <cell r="CJ128">
            <v>0</v>
          </cell>
          <cell r="CK128">
            <v>100</v>
          </cell>
          <cell r="CL128">
            <v>12</v>
          </cell>
          <cell r="CM128">
            <v>0</v>
          </cell>
          <cell r="CN128">
            <v>100</v>
          </cell>
          <cell r="CO128">
            <v>4.5999999999999996</v>
          </cell>
          <cell r="CP128">
            <v>72</v>
          </cell>
          <cell r="CQ128">
            <v>28</v>
          </cell>
          <cell r="CR128">
            <v>0.5</v>
          </cell>
          <cell r="CS128">
            <v>0</v>
          </cell>
          <cell r="CT128">
            <v>100</v>
          </cell>
          <cell r="CU128">
            <v>9.6999999999999993</v>
          </cell>
          <cell r="CV128">
            <v>0</v>
          </cell>
          <cell r="CW128">
            <v>100</v>
          </cell>
          <cell r="CX128">
            <v>1.5</v>
          </cell>
          <cell r="CY128">
            <v>0</v>
          </cell>
          <cell r="CZ128">
            <v>100</v>
          </cell>
          <cell r="DA128">
            <v>1.7</v>
          </cell>
          <cell r="DB128">
            <v>0</v>
          </cell>
          <cell r="DC128">
            <v>100</v>
          </cell>
          <cell r="DD128">
            <v>0.4</v>
          </cell>
          <cell r="DE128">
            <v>0</v>
          </cell>
          <cell r="DF128">
            <v>100</v>
          </cell>
        </row>
        <row r="129">
          <cell r="F129" t="str">
            <v>دانشگاه میبد</v>
          </cell>
          <cell r="G129" t="str">
            <v>سالن چند منظوره مجموعه خوابگاه خواهران</v>
          </cell>
          <cell r="BK129">
            <v>3.5</v>
          </cell>
          <cell r="BL129">
            <v>100</v>
          </cell>
          <cell r="BM129">
            <v>0</v>
          </cell>
          <cell r="BN129">
            <v>0.7</v>
          </cell>
          <cell r="BO129">
            <v>100</v>
          </cell>
          <cell r="BP129">
            <v>0</v>
          </cell>
          <cell r="BQ129">
            <v>8</v>
          </cell>
          <cell r="BR129">
            <v>100</v>
          </cell>
          <cell r="BS129">
            <v>0</v>
          </cell>
          <cell r="BT129">
            <v>26.2</v>
          </cell>
          <cell r="BU129">
            <v>100</v>
          </cell>
          <cell r="BV129">
            <v>0</v>
          </cell>
          <cell r="BW129">
            <v>11.2</v>
          </cell>
          <cell r="BX129">
            <v>50</v>
          </cell>
          <cell r="BY129">
            <v>50</v>
          </cell>
          <cell r="BZ129">
            <v>7.1</v>
          </cell>
          <cell r="CA129">
            <v>85</v>
          </cell>
          <cell r="CB129">
            <v>15</v>
          </cell>
          <cell r="CC129">
            <v>6.8</v>
          </cell>
          <cell r="CD129">
            <v>0</v>
          </cell>
          <cell r="CE129">
            <v>100</v>
          </cell>
          <cell r="CF129">
            <v>4.7</v>
          </cell>
          <cell r="CG129">
            <v>0</v>
          </cell>
          <cell r="CH129">
            <v>100</v>
          </cell>
          <cell r="CI129">
            <v>1.4</v>
          </cell>
          <cell r="CJ129">
            <v>0</v>
          </cell>
          <cell r="CK129">
            <v>100</v>
          </cell>
          <cell r="CL129">
            <v>12</v>
          </cell>
          <cell r="CM129">
            <v>0</v>
          </cell>
          <cell r="CN129">
            <v>100</v>
          </cell>
          <cell r="CO129">
            <v>4.5999999999999996</v>
          </cell>
          <cell r="CP129">
            <v>0</v>
          </cell>
          <cell r="CQ129">
            <v>100</v>
          </cell>
          <cell r="CR129">
            <v>0.5</v>
          </cell>
          <cell r="CS129">
            <v>0</v>
          </cell>
          <cell r="CT129">
            <v>100</v>
          </cell>
          <cell r="CU129">
            <v>9.6999999999999993</v>
          </cell>
          <cell r="CV129">
            <v>0</v>
          </cell>
          <cell r="CW129">
            <v>100</v>
          </cell>
          <cell r="CX129">
            <v>1.5</v>
          </cell>
          <cell r="CY129">
            <v>0</v>
          </cell>
          <cell r="CZ129">
            <v>100</v>
          </cell>
          <cell r="DA129">
            <v>1.7</v>
          </cell>
          <cell r="DB129">
            <v>0</v>
          </cell>
          <cell r="DC129">
            <v>100</v>
          </cell>
          <cell r="DD129">
            <v>0.4</v>
          </cell>
          <cell r="DE129">
            <v>0</v>
          </cell>
          <cell r="DF129">
            <v>100</v>
          </cell>
        </row>
        <row r="130">
          <cell r="F130" t="str">
            <v>دانشگاه اردکان</v>
          </cell>
          <cell r="G130" t="str">
            <v>دانشکده دامپزشکی</v>
          </cell>
          <cell r="BK130">
            <v>3.5</v>
          </cell>
          <cell r="BL130">
            <v>100</v>
          </cell>
          <cell r="BM130">
            <v>0</v>
          </cell>
          <cell r="BN130">
            <v>0.7</v>
          </cell>
          <cell r="BO130">
            <v>100</v>
          </cell>
          <cell r="BP130">
            <v>0</v>
          </cell>
          <cell r="BQ130">
            <v>8</v>
          </cell>
          <cell r="BR130">
            <v>100</v>
          </cell>
          <cell r="BS130">
            <v>0</v>
          </cell>
          <cell r="BT130">
            <v>26.2</v>
          </cell>
          <cell r="BU130">
            <v>90</v>
          </cell>
          <cell r="BV130">
            <v>0</v>
          </cell>
          <cell r="BW130">
            <v>11.2</v>
          </cell>
          <cell r="BX130">
            <v>80</v>
          </cell>
          <cell r="BY130">
            <v>0</v>
          </cell>
          <cell r="BZ130">
            <v>7.1</v>
          </cell>
          <cell r="CA130">
            <v>80</v>
          </cell>
          <cell r="CB130">
            <v>0</v>
          </cell>
          <cell r="CC130">
            <v>6.8</v>
          </cell>
          <cell r="CD130">
            <v>21</v>
          </cell>
          <cell r="CE130">
            <v>0</v>
          </cell>
          <cell r="CF130">
            <v>4.7</v>
          </cell>
          <cell r="CG130">
            <v>26</v>
          </cell>
          <cell r="CH130">
            <v>0</v>
          </cell>
          <cell r="CI130">
            <v>1.4</v>
          </cell>
          <cell r="CJ130">
            <v>0</v>
          </cell>
          <cell r="CK130">
            <v>0</v>
          </cell>
          <cell r="CL130">
            <v>12</v>
          </cell>
          <cell r="CM130">
            <v>0</v>
          </cell>
          <cell r="CN130">
            <v>0</v>
          </cell>
          <cell r="CO130">
            <v>4.5999999999999996</v>
          </cell>
          <cell r="CP130">
            <v>80</v>
          </cell>
          <cell r="CQ130">
            <v>0</v>
          </cell>
          <cell r="CR130">
            <v>0.5</v>
          </cell>
          <cell r="CS130">
            <v>50</v>
          </cell>
          <cell r="CT130">
            <v>0</v>
          </cell>
          <cell r="CU130">
            <v>9.6999999999999993</v>
          </cell>
          <cell r="CV130">
            <v>0</v>
          </cell>
          <cell r="CW130">
            <v>0</v>
          </cell>
          <cell r="CX130">
            <v>1.5</v>
          </cell>
          <cell r="CY130">
            <v>0</v>
          </cell>
          <cell r="CZ130">
            <v>0</v>
          </cell>
          <cell r="DA130">
            <v>1.7</v>
          </cell>
          <cell r="DB130">
            <v>0</v>
          </cell>
          <cell r="DC130">
            <v>0</v>
          </cell>
          <cell r="DD130">
            <v>0.4</v>
          </cell>
          <cell r="DE130">
            <v>0</v>
          </cell>
          <cell r="DF130">
            <v>0</v>
          </cell>
        </row>
        <row r="131">
          <cell r="F131" t="str">
            <v>دانشگاه اردکان</v>
          </cell>
          <cell r="G131" t="str">
            <v>پژوهشکده کشاورزی</v>
          </cell>
          <cell r="BK131">
            <v>3.5</v>
          </cell>
          <cell r="BL131">
            <v>100</v>
          </cell>
          <cell r="BM131">
            <v>0</v>
          </cell>
          <cell r="BN131">
            <v>0.7</v>
          </cell>
          <cell r="BO131">
            <v>100</v>
          </cell>
          <cell r="BP131">
            <v>0</v>
          </cell>
          <cell r="BQ131">
            <v>8</v>
          </cell>
          <cell r="BR131">
            <v>100</v>
          </cell>
          <cell r="BS131">
            <v>0</v>
          </cell>
          <cell r="BT131">
            <v>26.2</v>
          </cell>
          <cell r="BU131">
            <v>100</v>
          </cell>
          <cell r="BV131">
            <v>0</v>
          </cell>
          <cell r="BW131">
            <v>11.2</v>
          </cell>
          <cell r="BX131">
            <v>100</v>
          </cell>
          <cell r="BY131">
            <v>0</v>
          </cell>
          <cell r="BZ131">
            <v>7.1</v>
          </cell>
          <cell r="CA131">
            <v>100</v>
          </cell>
          <cell r="CB131">
            <v>0</v>
          </cell>
          <cell r="CC131">
            <v>6.8</v>
          </cell>
          <cell r="CD131">
            <v>100</v>
          </cell>
          <cell r="CE131">
            <v>0</v>
          </cell>
          <cell r="CF131">
            <v>4.7</v>
          </cell>
          <cell r="CG131">
            <v>100</v>
          </cell>
          <cell r="CH131">
            <v>0</v>
          </cell>
          <cell r="CI131">
            <v>1.4</v>
          </cell>
          <cell r="CJ131">
            <v>100</v>
          </cell>
          <cell r="CK131">
            <v>0</v>
          </cell>
          <cell r="CL131">
            <v>12</v>
          </cell>
          <cell r="CM131">
            <v>11</v>
          </cell>
          <cell r="CN131">
            <v>0</v>
          </cell>
          <cell r="CO131">
            <v>4.5999999999999996</v>
          </cell>
          <cell r="CP131">
            <v>100</v>
          </cell>
          <cell r="CQ131">
            <v>0</v>
          </cell>
          <cell r="CR131">
            <v>0.5</v>
          </cell>
          <cell r="CS131">
            <v>100</v>
          </cell>
          <cell r="CT131">
            <v>0</v>
          </cell>
          <cell r="CU131">
            <v>9.6999999999999993</v>
          </cell>
          <cell r="CV131">
            <v>0</v>
          </cell>
          <cell r="CW131">
            <v>0</v>
          </cell>
          <cell r="CX131">
            <v>1.5</v>
          </cell>
          <cell r="CY131">
            <v>0</v>
          </cell>
          <cell r="CZ131">
            <v>0</v>
          </cell>
          <cell r="DA131">
            <v>1.7</v>
          </cell>
          <cell r="DB131">
            <v>0</v>
          </cell>
          <cell r="DC131">
            <v>0</v>
          </cell>
          <cell r="DD131">
            <v>0.4</v>
          </cell>
          <cell r="DE131">
            <v>0</v>
          </cell>
          <cell r="DF131">
            <v>0</v>
          </cell>
        </row>
        <row r="132">
          <cell r="F132" t="str">
            <v>دانشگاه هنر</v>
          </cell>
          <cell r="G132" t="str">
            <v>تکمیل بخش غربی ساختمان جنوبی مجموعه باغ ملی</v>
          </cell>
          <cell r="BK132">
            <v>3.5</v>
          </cell>
          <cell r="BL132">
            <v>100</v>
          </cell>
          <cell r="BM132">
            <v>50</v>
          </cell>
          <cell r="BN132">
            <v>0.7</v>
          </cell>
          <cell r="BO132">
            <v>0</v>
          </cell>
          <cell r="BP132">
            <v>70</v>
          </cell>
          <cell r="BQ132">
            <v>8</v>
          </cell>
          <cell r="BR132">
            <v>20</v>
          </cell>
          <cell r="BS132">
            <v>70</v>
          </cell>
          <cell r="BT132">
            <v>26.2</v>
          </cell>
          <cell r="BU132">
            <v>100</v>
          </cell>
          <cell r="BV132">
            <v>50</v>
          </cell>
          <cell r="BW132">
            <v>11.2</v>
          </cell>
          <cell r="BX132">
            <v>0</v>
          </cell>
          <cell r="BY132">
            <v>60</v>
          </cell>
          <cell r="BZ132">
            <v>7.1</v>
          </cell>
          <cell r="CA132">
            <v>0</v>
          </cell>
          <cell r="CB132">
            <v>20</v>
          </cell>
          <cell r="CC132">
            <v>6.8</v>
          </cell>
          <cell r="CD132">
            <v>0</v>
          </cell>
          <cell r="CE132">
            <v>20</v>
          </cell>
          <cell r="CF132">
            <v>4.7</v>
          </cell>
          <cell r="CG132">
            <v>0</v>
          </cell>
          <cell r="CH132">
            <v>5</v>
          </cell>
          <cell r="CI132">
            <v>1.4</v>
          </cell>
          <cell r="CJ132">
            <v>0</v>
          </cell>
          <cell r="CK132">
            <v>10</v>
          </cell>
          <cell r="CL132">
            <v>12</v>
          </cell>
          <cell r="CM132">
            <v>0</v>
          </cell>
          <cell r="CN132">
            <v>10</v>
          </cell>
          <cell r="CO132">
            <v>4.5999999999999996</v>
          </cell>
          <cell r="CP132">
            <v>0</v>
          </cell>
          <cell r="CQ132">
            <v>80</v>
          </cell>
          <cell r="CR132">
            <v>0.5</v>
          </cell>
          <cell r="CS132">
            <v>0</v>
          </cell>
          <cell r="CT132">
            <v>0</v>
          </cell>
          <cell r="CU132">
            <v>9.6999999999999993</v>
          </cell>
          <cell r="CV132">
            <v>0</v>
          </cell>
          <cell r="CW132">
            <v>10</v>
          </cell>
          <cell r="CX132">
            <v>1.5</v>
          </cell>
          <cell r="CY132">
            <v>0</v>
          </cell>
          <cell r="CZ132">
            <v>30</v>
          </cell>
          <cell r="DA132">
            <v>1.7</v>
          </cell>
          <cell r="DB132">
            <v>0</v>
          </cell>
          <cell r="DC132">
            <v>0</v>
          </cell>
          <cell r="DD132">
            <v>0.4</v>
          </cell>
          <cell r="DE132">
            <v>0</v>
          </cell>
          <cell r="DF132">
            <v>0</v>
          </cell>
        </row>
        <row r="133">
          <cell r="F133" t="str">
            <v>دانشگاه هنر</v>
          </cell>
          <cell r="G133" t="str">
            <v>تکمیل بخش شمالی ساختمان شرقی مجموعه باغ ملی(سایت انفورماتیک و پژوهش)</v>
          </cell>
          <cell r="BK133">
            <v>3.5</v>
          </cell>
          <cell r="BL133">
            <v>100</v>
          </cell>
          <cell r="BM133">
            <v>0</v>
          </cell>
          <cell r="BN133">
            <v>0.7</v>
          </cell>
          <cell r="BO133">
            <v>0</v>
          </cell>
          <cell r="BP133">
            <v>100</v>
          </cell>
          <cell r="BQ133">
            <v>8</v>
          </cell>
          <cell r="BR133">
            <v>20</v>
          </cell>
          <cell r="BS133">
            <v>0</v>
          </cell>
          <cell r="BT133">
            <v>26.2</v>
          </cell>
          <cell r="BU133">
            <v>100</v>
          </cell>
          <cell r="BV133">
            <v>0</v>
          </cell>
          <cell r="BW133">
            <v>11.2</v>
          </cell>
          <cell r="BX133">
            <v>0</v>
          </cell>
          <cell r="BY133">
            <v>0</v>
          </cell>
          <cell r="BZ133">
            <v>7.1</v>
          </cell>
          <cell r="CA133">
            <v>0</v>
          </cell>
          <cell r="CB133">
            <v>0</v>
          </cell>
          <cell r="CC133">
            <v>6.8</v>
          </cell>
          <cell r="CD133">
            <v>0</v>
          </cell>
          <cell r="CE133">
            <v>0</v>
          </cell>
          <cell r="CF133">
            <v>4.7</v>
          </cell>
          <cell r="CG133">
            <v>0</v>
          </cell>
          <cell r="CH133">
            <v>0</v>
          </cell>
          <cell r="CI133">
            <v>1.4</v>
          </cell>
          <cell r="CJ133">
            <v>0</v>
          </cell>
          <cell r="CK133">
            <v>0</v>
          </cell>
          <cell r="CL133">
            <v>12</v>
          </cell>
          <cell r="CM133">
            <v>0</v>
          </cell>
          <cell r="CN133">
            <v>0</v>
          </cell>
          <cell r="CO133">
            <v>4.5999999999999996</v>
          </cell>
          <cell r="CP133">
            <v>0</v>
          </cell>
          <cell r="CQ133">
            <v>0</v>
          </cell>
          <cell r="CR133">
            <v>0.5</v>
          </cell>
          <cell r="CS133">
            <v>0</v>
          </cell>
          <cell r="CT133">
            <v>0</v>
          </cell>
          <cell r="CU133">
            <v>9.6999999999999993</v>
          </cell>
          <cell r="CV133">
            <v>0</v>
          </cell>
          <cell r="CW133">
            <v>0</v>
          </cell>
          <cell r="CX133">
            <v>1.5</v>
          </cell>
          <cell r="CY133">
            <v>0</v>
          </cell>
          <cell r="CZ133">
            <v>0</v>
          </cell>
          <cell r="DA133">
            <v>1.7</v>
          </cell>
          <cell r="DB133">
            <v>0</v>
          </cell>
          <cell r="DC133">
            <v>0</v>
          </cell>
          <cell r="DD133">
            <v>0.4</v>
          </cell>
          <cell r="DE133">
            <v>0</v>
          </cell>
          <cell r="DF133">
            <v>0</v>
          </cell>
        </row>
        <row r="134">
          <cell r="F134" t="str">
            <v>دانشگاه هنر</v>
          </cell>
          <cell r="G134" t="str">
            <v>تکمیل کارگاه های پزوهشی دانشگاه</v>
          </cell>
          <cell r="BK134">
            <v>3.5</v>
          </cell>
          <cell r="BL134">
            <v>100</v>
          </cell>
          <cell r="BM134">
            <v>0</v>
          </cell>
          <cell r="BN134">
            <v>0.7</v>
          </cell>
          <cell r="BO134">
            <v>0</v>
          </cell>
          <cell r="BP134">
            <v>100</v>
          </cell>
          <cell r="BQ134">
            <v>8</v>
          </cell>
          <cell r="BR134">
            <v>20</v>
          </cell>
          <cell r="BS134">
            <v>0</v>
          </cell>
          <cell r="BT134">
            <v>26.2</v>
          </cell>
          <cell r="BU134">
            <v>100</v>
          </cell>
          <cell r="BV134">
            <v>0</v>
          </cell>
          <cell r="BW134">
            <v>11.2</v>
          </cell>
          <cell r="BX134">
            <v>0</v>
          </cell>
          <cell r="BY134">
            <v>0</v>
          </cell>
          <cell r="BZ134">
            <v>7.1</v>
          </cell>
          <cell r="CA134">
            <v>0</v>
          </cell>
          <cell r="CB134">
            <v>0</v>
          </cell>
          <cell r="CC134">
            <v>6.8</v>
          </cell>
          <cell r="CD134">
            <v>0</v>
          </cell>
          <cell r="CE134">
            <v>0</v>
          </cell>
          <cell r="CF134">
            <v>4.7</v>
          </cell>
          <cell r="CG134">
            <v>0</v>
          </cell>
          <cell r="CH134">
            <v>0</v>
          </cell>
          <cell r="CI134">
            <v>1.4</v>
          </cell>
          <cell r="CJ134">
            <v>0</v>
          </cell>
          <cell r="CK134">
            <v>0</v>
          </cell>
          <cell r="CL134">
            <v>12</v>
          </cell>
          <cell r="CM134">
            <v>0</v>
          </cell>
          <cell r="CN134">
            <v>0</v>
          </cell>
          <cell r="CO134">
            <v>4.5999999999999996</v>
          </cell>
          <cell r="CP134">
            <v>0</v>
          </cell>
          <cell r="CQ134">
            <v>0</v>
          </cell>
          <cell r="CR134">
            <v>0.5</v>
          </cell>
          <cell r="CS134">
            <v>0</v>
          </cell>
          <cell r="CT134">
            <v>0</v>
          </cell>
          <cell r="CU134">
            <v>9.6999999999999993</v>
          </cell>
          <cell r="CV134">
            <v>0</v>
          </cell>
          <cell r="CW134">
            <v>0</v>
          </cell>
          <cell r="CX134">
            <v>1.5</v>
          </cell>
          <cell r="CY134">
            <v>0</v>
          </cell>
          <cell r="CZ134">
            <v>0</v>
          </cell>
          <cell r="DA134">
            <v>1.7</v>
          </cell>
          <cell r="DB134">
            <v>0</v>
          </cell>
          <cell r="DC134">
            <v>0</v>
          </cell>
          <cell r="DD134">
            <v>0.4</v>
          </cell>
          <cell r="DE134">
            <v>0</v>
          </cell>
          <cell r="DF134">
            <v>0</v>
          </cell>
        </row>
        <row r="135">
          <cell r="F135" t="str">
            <v>دانشگاه اراک</v>
          </cell>
          <cell r="G135" t="str">
            <v>احداث و تجهیز ساختمان کلاس ها</v>
          </cell>
          <cell r="BK135">
            <v>3.5</v>
          </cell>
          <cell r="BL135">
            <v>100</v>
          </cell>
          <cell r="BM135">
            <v>0</v>
          </cell>
          <cell r="BN135">
            <v>0.7</v>
          </cell>
          <cell r="BO135">
            <v>100</v>
          </cell>
          <cell r="BP135">
            <v>0</v>
          </cell>
          <cell r="BQ135">
            <v>8</v>
          </cell>
          <cell r="BR135">
            <v>100</v>
          </cell>
          <cell r="BS135">
            <v>0</v>
          </cell>
          <cell r="BT135">
            <v>26.2</v>
          </cell>
          <cell r="BU135">
            <v>100</v>
          </cell>
          <cell r="BV135">
            <v>0</v>
          </cell>
          <cell r="BW135">
            <v>11.2</v>
          </cell>
          <cell r="BX135">
            <v>80</v>
          </cell>
          <cell r="BY135">
            <v>20</v>
          </cell>
          <cell r="BZ135">
            <v>7.1</v>
          </cell>
          <cell r="CA135">
            <v>20</v>
          </cell>
          <cell r="CB135">
            <v>80</v>
          </cell>
          <cell r="CC135">
            <v>6.8</v>
          </cell>
          <cell r="CD135">
            <v>50</v>
          </cell>
          <cell r="CE135">
            <v>50</v>
          </cell>
          <cell r="CF135">
            <v>4.7</v>
          </cell>
          <cell r="CG135">
            <v>0</v>
          </cell>
          <cell r="CH135">
            <v>100</v>
          </cell>
          <cell r="CI135">
            <v>1.4</v>
          </cell>
          <cell r="CJ135">
            <v>0</v>
          </cell>
          <cell r="CK135">
            <v>100</v>
          </cell>
          <cell r="CL135">
            <v>12</v>
          </cell>
          <cell r="CM135">
            <v>0</v>
          </cell>
          <cell r="CN135">
            <v>100</v>
          </cell>
          <cell r="CO135">
            <v>4.5999999999999996</v>
          </cell>
          <cell r="CP135">
            <v>0</v>
          </cell>
          <cell r="CQ135">
            <v>100</v>
          </cell>
          <cell r="CR135">
            <v>0.5</v>
          </cell>
          <cell r="CS135">
            <v>0</v>
          </cell>
          <cell r="CT135">
            <v>0</v>
          </cell>
          <cell r="CU135">
            <v>9.6999999999999993</v>
          </cell>
          <cell r="CV135">
            <v>0</v>
          </cell>
          <cell r="CW135">
            <v>0</v>
          </cell>
          <cell r="CX135">
            <v>1.5</v>
          </cell>
          <cell r="CY135">
            <v>0</v>
          </cell>
          <cell r="CZ135">
            <v>0</v>
          </cell>
          <cell r="DA135">
            <v>1.7</v>
          </cell>
          <cell r="DB135">
            <v>0</v>
          </cell>
          <cell r="DC135">
            <v>0</v>
          </cell>
          <cell r="DD135">
            <v>0.4</v>
          </cell>
          <cell r="DE135">
            <v>0</v>
          </cell>
          <cell r="DF135">
            <v>0</v>
          </cell>
        </row>
        <row r="136">
          <cell r="F136" t="str">
            <v>دانشگاه اراک</v>
          </cell>
          <cell r="G136" t="str">
            <v>احداث و تجهیز ساختمان دانشجویی</v>
          </cell>
          <cell r="BK136">
            <v>3.5</v>
          </cell>
          <cell r="BL136">
            <v>100</v>
          </cell>
          <cell r="BM136">
            <v>0</v>
          </cell>
          <cell r="BN136">
            <v>0.7</v>
          </cell>
          <cell r="BO136">
            <v>100</v>
          </cell>
          <cell r="BP136">
            <v>0</v>
          </cell>
          <cell r="BQ136">
            <v>8</v>
          </cell>
          <cell r="BR136">
            <v>100</v>
          </cell>
          <cell r="BS136">
            <v>0</v>
          </cell>
          <cell r="BT136">
            <v>26.2</v>
          </cell>
          <cell r="BU136">
            <v>100</v>
          </cell>
          <cell r="BV136">
            <v>0</v>
          </cell>
          <cell r="BW136">
            <v>11.2</v>
          </cell>
          <cell r="BX136">
            <v>100</v>
          </cell>
          <cell r="BY136">
            <v>0</v>
          </cell>
          <cell r="BZ136">
            <v>7.1</v>
          </cell>
          <cell r="CA136">
            <v>100</v>
          </cell>
          <cell r="CB136">
            <v>0</v>
          </cell>
          <cell r="CC136">
            <v>6.8</v>
          </cell>
          <cell r="CD136">
            <v>100</v>
          </cell>
          <cell r="CE136">
            <v>0</v>
          </cell>
          <cell r="CF136">
            <v>4.7</v>
          </cell>
          <cell r="CG136">
            <v>50</v>
          </cell>
          <cell r="CH136">
            <v>50</v>
          </cell>
          <cell r="CI136">
            <v>1.4</v>
          </cell>
          <cell r="CJ136">
            <v>30</v>
          </cell>
          <cell r="CK136">
            <v>70</v>
          </cell>
          <cell r="CL136">
            <v>12</v>
          </cell>
          <cell r="CM136">
            <v>30</v>
          </cell>
          <cell r="CN136">
            <v>70</v>
          </cell>
          <cell r="CO136">
            <v>4.5999999999999996</v>
          </cell>
          <cell r="CP136">
            <v>80</v>
          </cell>
          <cell r="CQ136">
            <v>20</v>
          </cell>
          <cell r="CR136">
            <v>0.5</v>
          </cell>
          <cell r="CS136">
            <v>50</v>
          </cell>
          <cell r="CT136">
            <v>50</v>
          </cell>
          <cell r="CU136">
            <v>9.6999999999999993</v>
          </cell>
          <cell r="CV136">
            <v>100</v>
          </cell>
          <cell r="CW136">
            <v>0</v>
          </cell>
          <cell r="CX136">
            <v>1.5</v>
          </cell>
          <cell r="CY136">
            <v>50</v>
          </cell>
          <cell r="CZ136">
            <v>50</v>
          </cell>
          <cell r="DA136">
            <v>1.7</v>
          </cell>
          <cell r="DB136">
            <v>20</v>
          </cell>
          <cell r="DC136">
            <v>80</v>
          </cell>
          <cell r="DD136">
            <v>0.4</v>
          </cell>
          <cell r="DE136">
            <v>0</v>
          </cell>
          <cell r="DF136">
            <v>100</v>
          </cell>
        </row>
        <row r="137">
          <cell r="F137" t="str">
            <v>دانشگاه اراک</v>
          </cell>
          <cell r="G137" t="str">
            <v>احداث و تجهیز دانشکده علوم انسانی</v>
          </cell>
          <cell r="BK137">
            <v>3.5</v>
          </cell>
          <cell r="BL137">
            <v>100</v>
          </cell>
          <cell r="BM137">
            <v>0</v>
          </cell>
          <cell r="BN137">
            <v>0.7</v>
          </cell>
          <cell r="BO137">
            <v>100</v>
          </cell>
          <cell r="BP137">
            <v>0</v>
          </cell>
          <cell r="BQ137">
            <v>8</v>
          </cell>
          <cell r="BR137">
            <v>100</v>
          </cell>
          <cell r="BS137">
            <v>0</v>
          </cell>
          <cell r="BT137">
            <v>26.2</v>
          </cell>
          <cell r="BU137">
            <v>100</v>
          </cell>
          <cell r="BV137">
            <v>0</v>
          </cell>
          <cell r="BW137">
            <v>11.2</v>
          </cell>
          <cell r="BX137">
            <v>80</v>
          </cell>
          <cell r="BY137">
            <v>20</v>
          </cell>
          <cell r="BZ137">
            <v>7.1</v>
          </cell>
          <cell r="CA137">
            <v>20</v>
          </cell>
          <cell r="CB137">
            <v>80</v>
          </cell>
          <cell r="CC137">
            <v>6.8</v>
          </cell>
          <cell r="CD137">
            <v>50</v>
          </cell>
          <cell r="CE137">
            <v>50</v>
          </cell>
          <cell r="CF137">
            <v>4.7</v>
          </cell>
          <cell r="CG137">
            <v>0</v>
          </cell>
          <cell r="CH137">
            <v>100</v>
          </cell>
          <cell r="CI137">
            <v>1.4</v>
          </cell>
          <cell r="CJ137">
            <v>0</v>
          </cell>
          <cell r="CK137">
            <v>100</v>
          </cell>
          <cell r="CL137">
            <v>12</v>
          </cell>
          <cell r="CM137">
            <v>0</v>
          </cell>
          <cell r="CN137">
            <v>100</v>
          </cell>
          <cell r="CO137">
            <v>4.5999999999999996</v>
          </cell>
          <cell r="CP137">
            <v>0</v>
          </cell>
          <cell r="CQ137">
            <v>100</v>
          </cell>
          <cell r="CR137">
            <v>0.5</v>
          </cell>
          <cell r="CS137">
            <v>0</v>
          </cell>
          <cell r="CT137">
            <v>0</v>
          </cell>
          <cell r="CU137">
            <v>9.6999999999999993</v>
          </cell>
          <cell r="CV137">
            <v>0</v>
          </cell>
          <cell r="CW137">
            <v>0</v>
          </cell>
          <cell r="CX137">
            <v>1.5</v>
          </cell>
          <cell r="CY137">
            <v>0</v>
          </cell>
          <cell r="CZ137">
            <v>0</v>
          </cell>
          <cell r="DA137">
            <v>1.7</v>
          </cell>
          <cell r="DB137">
            <v>0</v>
          </cell>
          <cell r="DC137">
            <v>0</v>
          </cell>
          <cell r="DD137">
            <v>0.4</v>
          </cell>
          <cell r="DE137">
            <v>0</v>
          </cell>
          <cell r="DF137">
            <v>0</v>
          </cell>
        </row>
        <row r="138">
          <cell r="F138" t="str">
            <v>مرکز آموزش عالی محلات</v>
          </cell>
          <cell r="G138" t="str">
            <v>ساختمان کارگاهها</v>
          </cell>
          <cell r="BK138">
            <v>3.5</v>
          </cell>
          <cell r="BL138">
            <v>0</v>
          </cell>
          <cell r="BM138">
            <v>100</v>
          </cell>
          <cell r="BN138">
            <v>0.7</v>
          </cell>
          <cell r="BO138">
            <v>0</v>
          </cell>
          <cell r="BP138">
            <v>100</v>
          </cell>
          <cell r="BQ138">
            <v>8</v>
          </cell>
          <cell r="BR138">
            <v>0</v>
          </cell>
          <cell r="BS138">
            <v>100</v>
          </cell>
          <cell r="BT138">
            <v>26.2</v>
          </cell>
          <cell r="BU138">
            <v>0</v>
          </cell>
          <cell r="BV138">
            <v>100</v>
          </cell>
          <cell r="BW138">
            <v>11.2</v>
          </cell>
          <cell r="BX138">
            <v>0</v>
          </cell>
          <cell r="BY138">
            <v>100</v>
          </cell>
          <cell r="BZ138">
            <v>7.1</v>
          </cell>
          <cell r="CA138">
            <v>0</v>
          </cell>
          <cell r="CB138">
            <v>100</v>
          </cell>
          <cell r="CC138">
            <v>6.8</v>
          </cell>
          <cell r="CD138">
            <v>0</v>
          </cell>
          <cell r="CE138">
            <v>100</v>
          </cell>
          <cell r="CF138">
            <v>4.7</v>
          </cell>
          <cell r="CG138">
            <v>0</v>
          </cell>
          <cell r="CH138">
            <v>100</v>
          </cell>
          <cell r="CI138">
            <v>1.4</v>
          </cell>
          <cell r="CJ138">
            <v>0</v>
          </cell>
          <cell r="CK138">
            <v>100</v>
          </cell>
          <cell r="CL138">
            <v>12</v>
          </cell>
          <cell r="CM138">
            <v>0</v>
          </cell>
          <cell r="CN138">
            <v>100</v>
          </cell>
          <cell r="CO138">
            <v>4.5999999999999996</v>
          </cell>
          <cell r="CP138">
            <v>0</v>
          </cell>
          <cell r="CQ138">
            <v>100</v>
          </cell>
          <cell r="CR138">
            <v>0.5</v>
          </cell>
          <cell r="CS138">
            <v>0</v>
          </cell>
          <cell r="CT138">
            <v>100</v>
          </cell>
          <cell r="CU138">
            <v>9.6999999999999993</v>
          </cell>
          <cell r="CV138">
            <v>0</v>
          </cell>
          <cell r="CW138">
            <v>100</v>
          </cell>
          <cell r="CX138">
            <v>1.5</v>
          </cell>
          <cell r="CY138">
            <v>0</v>
          </cell>
          <cell r="CZ138">
            <v>100</v>
          </cell>
          <cell r="DA138">
            <v>1.7</v>
          </cell>
          <cell r="DB138">
            <v>0</v>
          </cell>
          <cell r="DC138">
            <v>100</v>
          </cell>
          <cell r="DD138">
            <v>0.4</v>
          </cell>
          <cell r="DE138">
            <v>0</v>
          </cell>
          <cell r="DF138">
            <v>100</v>
          </cell>
        </row>
        <row r="139">
          <cell r="F139" t="str">
            <v>دانشگاه حکیم سبزواری</v>
          </cell>
          <cell r="G139" t="str">
            <v>آزمایشگاه مرکزی</v>
          </cell>
          <cell r="BK139">
            <v>3.5</v>
          </cell>
          <cell r="BL139">
            <v>0</v>
          </cell>
          <cell r="BM139">
            <v>100</v>
          </cell>
          <cell r="BN139">
            <v>0.7</v>
          </cell>
          <cell r="BO139">
            <v>100</v>
          </cell>
          <cell r="BP139">
            <v>0</v>
          </cell>
          <cell r="BQ139">
            <v>8</v>
          </cell>
          <cell r="BR139">
            <v>100</v>
          </cell>
          <cell r="BS139">
            <v>0</v>
          </cell>
          <cell r="BT139">
            <v>26.2</v>
          </cell>
          <cell r="BU139">
            <v>100</v>
          </cell>
          <cell r="BV139">
            <v>0</v>
          </cell>
          <cell r="BW139">
            <v>11.2</v>
          </cell>
          <cell r="BX139">
            <v>100</v>
          </cell>
          <cell r="BY139">
            <v>0</v>
          </cell>
          <cell r="BZ139">
            <v>7.1</v>
          </cell>
          <cell r="CA139">
            <v>100</v>
          </cell>
          <cell r="CB139">
            <v>0</v>
          </cell>
          <cell r="CC139">
            <v>6.8</v>
          </cell>
          <cell r="CD139">
            <v>0</v>
          </cell>
          <cell r="CE139">
            <v>100</v>
          </cell>
          <cell r="CF139">
            <v>4.7</v>
          </cell>
          <cell r="CG139">
            <v>0</v>
          </cell>
          <cell r="CH139">
            <v>100</v>
          </cell>
          <cell r="CI139">
            <v>1.4</v>
          </cell>
          <cell r="CJ139">
            <v>0</v>
          </cell>
          <cell r="CK139">
            <v>100</v>
          </cell>
          <cell r="CL139">
            <v>12</v>
          </cell>
          <cell r="CM139">
            <v>0</v>
          </cell>
          <cell r="CN139">
            <v>100</v>
          </cell>
          <cell r="CO139">
            <v>4.5999999999999996</v>
          </cell>
          <cell r="CP139">
            <v>0</v>
          </cell>
          <cell r="CQ139">
            <v>100</v>
          </cell>
          <cell r="CR139">
            <v>0.5</v>
          </cell>
          <cell r="CS139">
            <v>0</v>
          </cell>
          <cell r="CT139">
            <v>100</v>
          </cell>
          <cell r="CU139">
            <v>9.6999999999999993</v>
          </cell>
          <cell r="CV139">
            <v>0</v>
          </cell>
          <cell r="CW139">
            <v>100</v>
          </cell>
          <cell r="CX139">
            <v>1.5</v>
          </cell>
          <cell r="CY139">
            <v>0</v>
          </cell>
          <cell r="CZ139">
            <v>100</v>
          </cell>
          <cell r="DA139">
            <v>1.7</v>
          </cell>
          <cell r="DB139">
            <v>0</v>
          </cell>
          <cell r="DC139">
            <v>100</v>
          </cell>
          <cell r="DD139">
            <v>0.4</v>
          </cell>
          <cell r="DE139">
            <v>0</v>
          </cell>
          <cell r="DF139">
            <v>100</v>
          </cell>
        </row>
        <row r="140">
          <cell r="F140" t="str">
            <v>دانشگاه شهید مدنی آذربایجان</v>
          </cell>
          <cell r="G140" t="str">
            <v xml:space="preserve"> آزمایشگاه مرکزی، مرکز نوآوری و رشد دانشگاه </v>
          </cell>
          <cell r="BK140">
            <v>3.5</v>
          </cell>
          <cell r="BL140">
            <v>20</v>
          </cell>
          <cell r="BM140">
            <v>55</v>
          </cell>
          <cell r="BN140">
            <v>0.7</v>
          </cell>
          <cell r="BO140">
            <v>100</v>
          </cell>
          <cell r="BP140">
            <v>0</v>
          </cell>
          <cell r="BQ140">
            <v>8</v>
          </cell>
          <cell r="BR140">
            <v>98</v>
          </cell>
          <cell r="BS140">
            <v>2</v>
          </cell>
          <cell r="BT140">
            <v>26.2</v>
          </cell>
          <cell r="BU140">
            <v>4</v>
          </cell>
          <cell r="BV140">
            <v>96</v>
          </cell>
          <cell r="BW140">
            <v>11.2</v>
          </cell>
          <cell r="BX140">
            <v>0</v>
          </cell>
          <cell r="BY140">
            <v>80</v>
          </cell>
          <cell r="BZ140">
            <v>7.1</v>
          </cell>
          <cell r="CA140">
            <v>0</v>
          </cell>
          <cell r="CB140">
            <v>70</v>
          </cell>
          <cell r="CC140">
            <v>6.8</v>
          </cell>
          <cell r="CD140">
            <v>10</v>
          </cell>
          <cell r="CE140">
            <v>65</v>
          </cell>
          <cell r="CF140">
            <v>4.7</v>
          </cell>
          <cell r="CG140">
            <v>0</v>
          </cell>
          <cell r="CH140">
            <v>50</v>
          </cell>
          <cell r="CI140">
            <v>1.4</v>
          </cell>
          <cell r="CJ140">
            <v>0</v>
          </cell>
          <cell r="CK140">
            <v>0</v>
          </cell>
          <cell r="CL140">
            <v>12</v>
          </cell>
          <cell r="CM140">
            <v>0</v>
          </cell>
          <cell r="CN140">
            <v>40</v>
          </cell>
          <cell r="CO140">
            <v>4.5999999999999996</v>
          </cell>
          <cell r="CP140">
            <v>0</v>
          </cell>
          <cell r="CQ140">
            <v>0</v>
          </cell>
          <cell r="CR140">
            <v>0.5</v>
          </cell>
          <cell r="CS140">
            <v>0</v>
          </cell>
          <cell r="CT140">
            <v>0</v>
          </cell>
          <cell r="CU140">
            <v>9.6999999999999993</v>
          </cell>
          <cell r="CV140">
            <v>0</v>
          </cell>
          <cell r="CW140">
            <v>0</v>
          </cell>
          <cell r="CX140">
            <v>1.5</v>
          </cell>
          <cell r="CY140">
            <v>0</v>
          </cell>
          <cell r="CZ140">
            <v>100</v>
          </cell>
          <cell r="DA140">
            <v>1.7</v>
          </cell>
          <cell r="DB140">
            <v>0</v>
          </cell>
          <cell r="DC140">
            <v>0</v>
          </cell>
          <cell r="DD140">
            <v>0.4</v>
          </cell>
          <cell r="DE140">
            <v>0</v>
          </cell>
          <cell r="DF140">
            <v>0</v>
          </cell>
        </row>
        <row r="141">
          <cell r="F141" t="str">
            <v>دانشگاه شهید مدنی آذربایجان</v>
          </cell>
          <cell r="G141" t="str">
            <v>تکمیل دانشکده کشاورزی دانشگاه</v>
          </cell>
          <cell r="BK141">
            <v>3.5</v>
          </cell>
          <cell r="BL141">
            <v>10</v>
          </cell>
          <cell r="BM141">
            <v>50</v>
          </cell>
          <cell r="BN141">
            <v>0.7</v>
          </cell>
          <cell r="BO141">
            <v>90</v>
          </cell>
          <cell r="BP141">
            <v>10</v>
          </cell>
          <cell r="BQ141">
            <v>8</v>
          </cell>
          <cell r="BR141">
            <v>100</v>
          </cell>
          <cell r="BS141">
            <v>0</v>
          </cell>
          <cell r="BT141">
            <v>26.2</v>
          </cell>
          <cell r="BU141">
            <v>0</v>
          </cell>
          <cell r="BV141">
            <v>100</v>
          </cell>
          <cell r="BW141">
            <v>11.2</v>
          </cell>
          <cell r="BX141">
            <v>0</v>
          </cell>
          <cell r="BY141">
            <v>100</v>
          </cell>
          <cell r="BZ141">
            <v>7.1</v>
          </cell>
          <cell r="CA141">
            <v>0</v>
          </cell>
          <cell r="CB141">
            <v>80</v>
          </cell>
          <cell r="CC141">
            <v>6.8</v>
          </cell>
          <cell r="CD141">
            <v>0</v>
          </cell>
          <cell r="CE141">
            <v>70</v>
          </cell>
          <cell r="CF141">
            <v>4.7</v>
          </cell>
          <cell r="CG141">
            <v>0</v>
          </cell>
          <cell r="CH141">
            <v>70</v>
          </cell>
          <cell r="CI141">
            <v>1.4</v>
          </cell>
          <cell r="CJ141">
            <v>0</v>
          </cell>
          <cell r="CK141">
            <v>0</v>
          </cell>
          <cell r="CL141">
            <v>12</v>
          </cell>
          <cell r="CM141">
            <v>0</v>
          </cell>
          <cell r="CN141">
            <v>50</v>
          </cell>
          <cell r="CO141">
            <v>4.5999999999999996</v>
          </cell>
          <cell r="CP141">
            <v>0</v>
          </cell>
          <cell r="CQ141">
            <v>0</v>
          </cell>
          <cell r="CR141">
            <v>0.5</v>
          </cell>
          <cell r="CS141">
            <v>0</v>
          </cell>
          <cell r="CT141">
            <v>0</v>
          </cell>
          <cell r="CU141">
            <v>9.6999999999999993</v>
          </cell>
          <cell r="CV141">
            <v>0</v>
          </cell>
          <cell r="CW141">
            <v>0</v>
          </cell>
          <cell r="CX141">
            <v>1.5</v>
          </cell>
          <cell r="CY141">
            <v>50</v>
          </cell>
          <cell r="CZ141">
            <v>40</v>
          </cell>
          <cell r="DA141">
            <v>1.7</v>
          </cell>
          <cell r="DB141">
            <v>0</v>
          </cell>
          <cell r="DC141">
            <v>0</v>
          </cell>
          <cell r="DD141">
            <v>0.4</v>
          </cell>
          <cell r="DE141">
            <v>0</v>
          </cell>
          <cell r="DF141">
            <v>0</v>
          </cell>
        </row>
        <row r="142">
          <cell r="F142" t="str">
            <v>دانشگاه صنعتی خواجه نصیرالدین طوسی</v>
          </cell>
          <cell r="G142" t="str">
            <v>ساختمان اساتید دانشکده برق و کامپیوتر</v>
          </cell>
          <cell r="BK142">
            <v>3.5</v>
          </cell>
          <cell r="BL142">
            <v>100</v>
          </cell>
          <cell r="BM142">
            <v>0</v>
          </cell>
          <cell r="BN142">
            <v>0.7</v>
          </cell>
          <cell r="BO142">
            <v>100</v>
          </cell>
          <cell r="BP142">
            <v>0</v>
          </cell>
          <cell r="BQ142">
            <v>8</v>
          </cell>
          <cell r="BR142">
            <v>100</v>
          </cell>
          <cell r="BS142">
            <v>0</v>
          </cell>
          <cell r="BT142">
            <v>26.2</v>
          </cell>
          <cell r="BU142">
            <v>90</v>
          </cell>
          <cell r="BV142">
            <v>10</v>
          </cell>
          <cell r="BW142">
            <v>11.2</v>
          </cell>
          <cell r="BX142">
            <v>0</v>
          </cell>
          <cell r="BY142">
            <v>100</v>
          </cell>
          <cell r="BZ142">
            <v>7.1</v>
          </cell>
          <cell r="CA142">
            <v>60</v>
          </cell>
          <cell r="CB142">
            <v>40</v>
          </cell>
          <cell r="CC142">
            <v>6.8</v>
          </cell>
          <cell r="CD142">
            <v>50</v>
          </cell>
          <cell r="CE142">
            <v>50</v>
          </cell>
          <cell r="CF142">
            <v>4.7</v>
          </cell>
          <cell r="CG142">
            <v>60</v>
          </cell>
          <cell r="CH142">
            <v>40</v>
          </cell>
          <cell r="CI142">
            <v>1.4</v>
          </cell>
          <cell r="CJ142">
            <v>0</v>
          </cell>
          <cell r="CK142">
            <v>100</v>
          </cell>
          <cell r="CL142">
            <v>12</v>
          </cell>
          <cell r="CM142">
            <v>0</v>
          </cell>
          <cell r="CN142">
            <v>100</v>
          </cell>
          <cell r="CO142">
            <v>4.5999999999999996</v>
          </cell>
          <cell r="CP142">
            <v>60</v>
          </cell>
          <cell r="CQ142">
            <v>40</v>
          </cell>
          <cell r="CR142">
            <v>0.5</v>
          </cell>
          <cell r="CS142">
            <v>60</v>
          </cell>
          <cell r="CT142">
            <v>40</v>
          </cell>
          <cell r="CU142">
            <v>9.6999999999999993</v>
          </cell>
          <cell r="CV142">
            <v>0</v>
          </cell>
          <cell r="CW142">
            <v>100</v>
          </cell>
          <cell r="CX142">
            <v>1.5</v>
          </cell>
          <cell r="CY142">
            <v>100</v>
          </cell>
          <cell r="CZ142">
            <v>0</v>
          </cell>
          <cell r="DA142">
            <v>1.7</v>
          </cell>
          <cell r="DB142">
            <v>35</v>
          </cell>
          <cell r="DC142">
            <v>65</v>
          </cell>
          <cell r="DD142">
            <v>0.4</v>
          </cell>
          <cell r="DE142">
            <v>0</v>
          </cell>
          <cell r="DF142">
            <v>100</v>
          </cell>
        </row>
        <row r="143">
          <cell r="F143" t="str">
            <v>دانشگاه صنعتی خواجه نصیرالدین طوسی</v>
          </cell>
          <cell r="G143" t="str">
            <v>سوله کارگاه دانشکده هوافضا</v>
          </cell>
          <cell r="BK143">
            <v>3.5</v>
          </cell>
          <cell r="BL143">
            <v>100</v>
          </cell>
          <cell r="BM143">
            <v>0</v>
          </cell>
          <cell r="BN143">
            <v>0.7</v>
          </cell>
          <cell r="BO143">
            <v>100</v>
          </cell>
          <cell r="BP143">
            <v>0</v>
          </cell>
          <cell r="BQ143">
            <v>8</v>
          </cell>
          <cell r="BR143">
            <v>100</v>
          </cell>
          <cell r="BS143">
            <v>0</v>
          </cell>
          <cell r="BT143">
            <v>26.2</v>
          </cell>
          <cell r="BU143">
            <v>100</v>
          </cell>
          <cell r="BV143">
            <v>0</v>
          </cell>
          <cell r="BW143">
            <v>11.2</v>
          </cell>
          <cell r="BX143">
            <v>100</v>
          </cell>
          <cell r="BY143">
            <v>0</v>
          </cell>
          <cell r="BZ143">
            <v>7.1</v>
          </cell>
          <cell r="CA143">
            <v>80</v>
          </cell>
          <cell r="CB143">
            <v>20</v>
          </cell>
          <cell r="CC143">
            <v>6.8</v>
          </cell>
          <cell r="CD143">
            <v>60</v>
          </cell>
          <cell r="CE143">
            <v>40</v>
          </cell>
          <cell r="CF143">
            <v>4.7</v>
          </cell>
          <cell r="CG143">
            <v>60</v>
          </cell>
          <cell r="CH143">
            <v>40</v>
          </cell>
          <cell r="CI143">
            <v>1.4</v>
          </cell>
          <cell r="CJ143">
            <v>30</v>
          </cell>
          <cell r="CK143">
            <v>70</v>
          </cell>
          <cell r="CL143">
            <v>12</v>
          </cell>
          <cell r="CM143">
            <v>60</v>
          </cell>
          <cell r="CN143">
            <v>40</v>
          </cell>
          <cell r="CO143">
            <v>4.5999999999999996</v>
          </cell>
          <cell r="CP143">
            <v>60</v>
          </cell>
          <cell r="CQ143">
            <v>40</v>
          </cell>
          <cell r="CR143">
            <v>0.5</v>
          </cell>
          <cell r="CS143">
            <v>75</v>
          </cell>
          <cell r="CT143">
            <v>25</v>
          </cell>
          <cell r="CU143">
            <v>9.6999999999999993</v>
          </cell>
          <cell r="CV143">
            <v>10</v>
          </cell>
          <cell r="CW143">
            <v>90</v>
          </cell>
          <cell r="CX143">
            <v>1.5</v>
          </cell>
          <cell r="CY143">
            <v>40</v>
          </cell>
          <cell r="CZ143">
            <v>60</v>
          </cell>
          <cell r="DA143">
            <v>1.7</v>
          </cell>
          <cell r="DB143">
            <v>30</v>
          </cell>
          <cell r="DC143">
            <v>70</v>
          </cell>
          <cell r="DD143">
            <v>0.4</v>
          </cell>
          <cell r="DE143">
            <v>0</v>
          </cell>
          <cell r="DF143">
            <v>100</v>
          </cell>
        </row>
        <row r="144">
          <cell r="F144" t="str">
            <v>دانشگاه دامغان</v>
          </cell>
          <cell r="G144" t="str">
            <v>تکمیل فاز B مرکز همایش های علمی و آموزشی دانشگاه دامغان</v>
          </cell>
          <cell r="BK144">
            <v>3.5</v>
          </cell>
          <cell r="BL144">
            <v>100</v>
          </cell>
          <cell r="BM144">
            <v>0</v>
          </cell>
          <cell r="BN144">
            <v>0.7</v>
          </cell>
          <cell r="BO144">
            <v>100</v>
          </cell>
          <cell r="BP144">
            <v>0</v>
          </cell>
          <cell r="BQ144">
            <v>8</v>
          </cell>
          <cell r="BR144">
            <v>100</v>
          </cell>
          <cell r="BS144">
            <v>0</v>
          </cell>
          <cell r="BT144">
            <v>26.2</v>
          </cell>
          <cell r="BU144">
            <v>100</v>
          </cell>
          <cell r="BV144">
            <v>0</v>
          </cell>
          <cell r="BW144">
            <v>11.2</v>
          </cell>
          <cell r="BX144">
            <v>100</v>
          </cell>
          <cell r="BY144">
            <v>0</v>
          </cell>
          <cell r="BZ144">
            <v>7.1</v>
          </cell>
          <cell r="CA144">
            <v>100</v>
          </cell>
          <cell r="CB144">
            <v>0</v>
          </cell>
          <cell r="CC144">
            <v>6.8</v>
          </cell>
          <cell r="CD144">
            <v>100</v>
          </cell>
          <cell r="CE144">
            <v>0</v>
          </cell>
          <cell r="CF144">
            <v>4.7</v>
          </cell>
          <cell r="CG144">
            <v>100</v>
          </cell>
          <cell r="CH144">
            <v>0</v>
          </cell>
          <cell r="CI144">
            <v>1.4</v>
          </cell>
          <cell r="CJ144">
            <v>20</v>
          </cell>
          <cell r="CK144">
            <v>80</v>
          </cell>
          <cell r="CL144">
            <v>12</v>
          </cell>
          <cell r="CM144">
            <v>30</v>
          </cell>
          <cell r="CN144">
            <v>70</v>
          </cell>
          <cell r="CO144">
            <v>4.5999999999999996</v>
          </cell>
          <cell r="CP144">
            <v>100</v>
          </cell>
          <cell r="CQ144">
            <v>0</v>
          </cell>
          <cell r="CR144">
            <v>0.5</v>
          </cell>
          <cell r="CS144">
            <v>100</v>
          </cell>
          <cell r="CT144">
            <v>0</v>
          </cell>
          <cell r="CU144">
            <v>9.6999999999999993</v>
          </cell>
          <cell r="CV144">
            <v>80</v>
          </cell>
          <cell r="CW144">
            <v>20</v>
          </cell>
          <cell r="CX144">
            <v>1.5</v>
          </cell>
          <cell r="CY144">
            <v>20</v>
          </cell>
          <cell r="CZ144">
            <v>80</v>
          </cell>
          <cell r="DA144">
            <v>1.7</v>
          </cell>
          <cell r="DB144">
            <v>0</v>
          </cell>
          <cell r="DC144">
            <v>100</v>
          </cell>
          <cell r="DD144">
            <v>0.4</v>
          </cell>
          <cell r="DE144">
            <v>0</v>
          </cell>
          <cell r="DF144">
            <v>100</v>
          </cell>
        </row>
        <row r="145">
          <cell r="F145" t="str">
            <v>دانشگاه دامغان</v>
          </cell>
          <cell r="G145" t="str">
            <v>تکمیل ساختمان آموزشی سایت B</v>
          </cell>
          <cell r="BK145">
            <v>3.5</v>
          </cell>
          <cell r="BL145">
            <v>100</v>
          </cell>
          <cell r="BM145">
            <v>0</v>
          </cell>
          <cell r="BN145">
            <v>0.7</v>
          </cell>
          <cell r="BO145">
            <v>100</v>
          </cell>
          <cell r="BP145">
            <v>0</v>
          </cell>
          <cell r="BQ145">
            <v>8</v>
          </cell>
          <cell r="BR145">
            <v>100</v>
          </cell>
          <cell r="BS145">
            <v>0</v>
          </cell>
          <cell r="BT145">
            <v>26.2</v>
          </cell>
          <cell r="BU145">
            <v>100</v>
          </cell>
          <cell r="BV145">
            <v>0</v>
          </cell>
          <cell r="BW145">
            <v>11.2</v>
          </cell>
          <cell r="BX145">
            <v>80</v>
          </cell>
          <cell r="BY145">
            <v>20</v>
          </cell>
          <cell r="BZ145">
            <v>7.1</v>
          </cell>
          <cell r="CA145">
            <v>0</v>
          </cell>
          <cell r="CB145">
            <v>100</v>
          </cell>
          <cell r="CC145">
            <v>6.8</v>
          </cell>
          <cell r="CD145">
            <v>0</v>
          </cell>
          <cell r="CE145">
            <v>100</v>
          </cell>
          <cell r="CF145">
            <v>4.7</v>
          </cell>
          <cell r="CG145">
            <v>0</v>
          </cell>
          <cell r="CH145">
            <v>80</v>
          </cell>
          <cell r="CI145">
            <v>1.4</v>
          </cell>
          <cell r="CJ145">
            <v>0</v>
          </cell>
          <cell r="CK145">
            <v>10</v>
          </cell>
          <cell r="CL145">
            <v>12</v>
          </cell>
          <cell r="CM145">
            <v>0</v>
          </cell>
          <cell r="CN145">
            <v>40</v>
          </cell>
          <cell r="CO145">
            <v>4.5999999999999996</v>
          </cell>
          <cell r="CP145">
            <v>0</v>
          </cell>
          <cell r="CQ145">
            <v>80</v>
          </cell>
          <cell r="CR145">
            <v>0.5</v>
          </cell>
          <cell r="CS145">
            <v>0</v>
          </cell>
          <cell r="CT145">
            <v>50</v>
          </cell>
          <cell r="CU145">
            <v>9.6999999999999993</v>
          </cell>
          <cell r="CV145">
            <v>0</v>
          </cell>
          <cell r="CW145">
            <v>20</v>
          </cell>
          <cell r="CX145">
            <v>1.5</v>
          </cell>
          <cell r="CY145">
            <v>0</v>
          </cell>
          <cell r="CZ145">
            <v>10</v>
          </cell>
          <cell r="DA145">
            <v>1.7</v>
          </cell>
          <cell r="DB145">
            <v>0</v>
          </cell>
          <cell r="DC145">
            <v>0</v>
          </cell>
          <cell r="DD145">
            <v>0.4</v>
          </cell>
          <cell r="DE145">
            <v>0</v>
          </cell>
          <cell r="DF145">
            <v>0</v>
          </cell>
        </row>
        <row r="146">
          <cell r="F146" t="str">
            <v>دانشگاه تربیت مدرس</v>
          </cell>
          <cell r="G146" t="str">
            <v>توسعه آزمایشگاه سازه</v>
          </cell>
          <cell r="BK146">
            <v>3.5</v>
          </cell>
          <cell r="BL146">
            <v>100</v>
          </cell>
          <cell r="BM146">
            <v>0</v>
          </cell>
          <cell r="BN146">
            <v>0.7</v>
          </cell>
          <cell r="BO146">
            <v>100</v>
          </cell>
          <cell r="BP146">
            <v>0</v>
          </cell>
          <cell r="BQ146">
            <v>8</v>
          </cell>
          <cell r="BR146">
            <v>100</v>
          </cell>
          <cell r="BS146">
            <v>0</v>
          </cell>
          <cell r="BT146">
            <v>26.2</v>
          </cell>
          <cell r="BU146">
            <v>100</v>
          </cell>
          <cell r="BV146">
            <v>0</v>
          </cell>
          <cell r="BW146">
            <v>11.2</v>
          </cell>
          <cell r="BX146">
            <v>100</v>
          </cell>
          <cell r="BY146">
            <v>0</v>
          </cell>
          <cell r="BZ146">
            <v>7.1</v>
          </cell>
          <cell r="CA146">
            <v>100</v>
          </cell>
          <cell r="CB146">
            <v>0</v>
          </cell>
          <cell r="CC146">
            <v>6.8</v>
          </cell>
          <cell r="CD146">
            <v>100</v>
          </cell>
          <cell r="CE146">
            <v>0</v>
          </cell>
          <cell r="CF146">
            <v>4.7</v>
          </cell>
          <cell r="CG146">
            <v>100</v>
          </cell>
          <cell r="CH146">
            <v>0</v>
          </cell>
          <cell r="CI146">
            <v>1.4</v>
          </cell>
          <cell r="CJ146">
            <v>0</v>
          </cell>
          <cell r="CK146">
            <v>100</v>
          </cell>
          <cell r="CL146">
            <v>12</v>
          </cell>
          <cell r="CM146">
            <v>0</v>
          </cell>
          <cell r="CN146">
            <v>100</v>
          </cell>
          <cell r="CO146">
            <v>4.5999999999999996</v>
          </cell>
          <cell r="CP146">
            <v>0</v>
          </cell>
          <cell r="CQ146">
            <v>100</v>
          </cell>
          <cell r="CR146">
            <v>0.5</v>
          </cell>
          <cell r="CS146">
            <v>0</v>
          </cell>
          <cell r="CT146">
            <v>100</v>
          </cell>
          <cell r="CU146">
            <v>9.6999999999999993</v>
          </cell>
          <cell r="CV146">
            <v>0</v>
          </cell>
          <cell r="CW146">
            <v>100</v>
          </cell>
          <cell r="CX146">
            <v>1.5</v>
          </cell>
          <cell r="CY146">
            <v>100</v>
          </cell>
          <cell r="CZ146">
            <v>0</v>
          </cell>
          <cell r="DA146">
            <v>1.7</v>
          </cell>
          <cell r="DB146">
            <v>0</v>
          </cell>
          <cell r="DC146">
            <v>100</v>
          </cell>
          <cell r="DD146">
            <v>0.4</v>
          </cell>
          <cell r="DE146">
            <v>0</v>
          </cell>
          <cell r="DF146">
            <v>100</v>
          </cell>
        </row>
        <row r="147">
          <cell r="F147" t="str">
            <v>دانشگاه ارومیه</v>
          </cell>
          <cell r="G147" t="str">
            <v>احداث دانشکده فنی و مهندسی خوی</v>
          </cell>
          <cell r="BK147">
            <v>3.5</v>
          </cell>
          <cell r="BL147">
            <v>100</v>
          </cell>
          <cell r="BM147">
            <v>0</v>
          </cell>
          <cell r="BN147">
            <v>0.7</v>
          </cell>
          <cell r="BO147">
            <v>0</v>
          </cell>
          <cell r="BP147">
            <v>100</v>
          </cell>
          <cell r="BQ147">
            <v>8</v>
          </cell>
          <cell r="BR147">
            <v>20</v>
          </cell>
          <cell r="BS147">
            <v>0</v>
          </cell>
          <cell r="BT147">
            <v>26.2</v>
          </cell>
          <cell r="BU147">
            <v>100</v>
          </cell>
          <cell r="BV147">
            <v>0</v>
          </cell>
          <cell r="BW147">
            <v>11.2</v>
          </cell>
          <cell r="BX147">
            <v>0</v>
          </cell>
          <cell r="BY147">
            <v>0</v>
          </cell>
          <cell r="BZ147">
            <v>7.1</v>
          </cell>
          <cell r="CA147">
            <v>0</v>
          </cell>
          <cell r="CB147">
            <v>0</v>
          </cell>
          <cell r="CC147">
            <v>6.8</v>
          </cell>
          <cell r="CD147">
            <v>0</v>
          </cell>
          <cell r="CE147">
            <v>0</v>
          </cell>
          <cell r="CF147">
            <v>4.7</v>
          </cell>
          <cell r="CG147">
            <v>0</v>
          </cell>
          <cell r="CH147">
            <v>0</v>
          </cell>
          <cell r="CI147">
            <v>1.4</v>
          </cell>
          <cell r="CJ147">
            <v>0</v>
          </cell>
          <cell r="CK147">
            <v>0</v>
          </cell>
          <cell r="CL147">
            <v>12</v>
          </cell>
          <cell r="CM147">
            <v>0</v>
          </cell>
          <cell r="CN147">
            <v>0</v>
          </cell>
          <cell r="CO147">
            <v>4.5999999999999996</v>
          </cell>
          <cell r="CP147">
            <v>0</v>
          </cell>
          <cell r="CQ147">
            <v>0</v>
          </cell>
          <cell r="CR147">
            <v>0.5</v>
          </cell>
          <cell r="CS147">
            <v>0</v>
          </cell>
          <cell r="CT147">
            <v>0</v>
          </cell>
          <cell r="CU147">
            <v>9.6999999999999993</v>
          </cell>
          <cell r="CV147">
            <v>0</v>
          </cell>
          <cell r="CW147">
            <v>0</v>
          </cell>
          <cell r="CX147">
            <v>1.5</v>
          </cell>
          <cell r="CY147">
            <v>0</v>
          </cell>
          <cell r="CZ147">
            <v>0</v>
          </cell>
          <cell r="DA147">
            <v>1.7</v>
          </cell>
          <cell r="DB147">
            <v>0</v>
          </cell>
          <cell r="DC147">
            <v>0</v>
          </cell>
          <cell r="DD147">
            <v>0.4</v>
          </cell>
          <cell r="DE147">
            <v>0</v>
          </cell>
          <cell r="DF147">
            <v>0</v>
          </cell>
        </row>
        <row r="148">
          <cell r="F148" t="str">
            <v>دانشگاه ارومیه</v>
          </cell>
          <cell r="G148" t="str">
            <v>آزمایشگاه مرکزی پردیس پژوهش دانشگاه ارومیه</v>
          </cell>
          <cell r="BK148">
            <v>3.5</v>
          </cell>
          <cell r="BL148">
            <v>100</v>
          </cell>
          <cell r="BM148">
            <v>0</v>
          </cell>
          <cell r="BN148">
            <v>0.7</v>
          </cell>
          <cell r="BO148">
            <v>100</v>
          </cell>
          <cell r="BP148">
            <v>0</v>
          </cell>
          <cell r="BQ148">
            <v>8</v>
          </cell>
          <cell r="BR148">
            <v>100</v>
          </cell>
          <cell r="BS148">
            <v>0</v>
          </cell>
          <cell r="BT148">
            <v>26.2</v>
          </cell>
          <cell r="BU148">
            <v>100</v>
          </cell>
          <cell r="BV148">
            <v>0</v>
          </cell>
          <cell r="BW148">
            <v>11.2</v>
          </cell>
          <cell r="BX148">
            <v>100</v>
          </cell>
          <cell r="BY148">
            <v>0</v>
          </cell>
          <cell r="BZ148">
            <v>7.1</v>
          </cell>
          <cell r="CA148">
            <v>100</v>
          </cell>
          <cell r="CB148">
            <v>0</v>
          </cell>
          <cell r="CC148">
            <v>6.8</v>
          </cell>
          <cell r="CD148">
            <v>100</v>
          </cell>
          <cell r="CE148">
            <v>0</v>
          </cell>
          <cell r="CF148">
            <v>4.7</v>
          </cell>
          <cell r="CG148">
            <v>100</v>
          </cell>
          <cell r="CH148">
            <v>0</v>
          </cell>
          <cell r="CI148">
            <v>1.4</v>
          </cell>
          <cell r="CJ148">
            <v>100</v>
          </cell>
          <cell r="CK148">
            <v>0</v>
          </cell>
          <cell r="CL148">
            <v>12</v>
          </cell>
          <cell r="CM148">
            <v>100</v>
          </cell>
          <cell r="CN148">
            <v>0</v>
          </cell>
          <cell r="CO148">
            <v>4.5999999999999996</v>
          </cell>
          <cell r="CP148">
            <v>0</v>
          </cell>
          <cell r="CQ148">
            <v>100</v>
          </cell>
          <cell r="CR148">
            <v>0.5</v>
          </cell>
          <cell r="CS148">
            <v>100</v>
          </cell>
          <cell r="CT148">
            <v>0</v>
          </cell>
          <cell r="CU148">
            <v>9.6999999999999993</v>
          </cell>
          <cell r="CV148">
            <v>28</v>
          </cell>
          <cell r="CW148">
            <v>72</v>
          </cell>
          <cell r="CX148">
            <v>1.5</v>
          </cell>
          <cell r="CY148">
            <v>10</v>
          </cell>
          <cell r="CZ148">
            <v>90</v>
          </cell>
          <cell r="DA148">
            <v>1.7</v>
          </cell>
          <cell r="DB148">
            <v>0</v>
          </cell>
          <cell r="DC148">
            <v>100</v>
          </cell>
          <cell r="DD148">
            <v>0.4</v>
          </cell>
          <cell r="DE148">
            <v>0</v>
          </cell>
          <cell r="DF148">
            <v>100</v>
          </cell>
        </row>
        <row r="149">
          <cell r="F149" t="str">
            <v>دانشگاه ایلام</v>
          </cell>
          <cell r="G149" t="str">
            <v>احداث فاز 2 دانشکده نفت وگاز</v>
          </cell>
          <cell r="BK149">
            <v>3.5</v>
          </cell>
          <cell r="BL149">
            <v>100</v>
          </cell>
          <cell r="BM149">
            <v>0</v>
          </cell>
          <cell r="BN149">
            <v>0.7</v>
          </cell>
          <cell r="BO149">
            <v>100</v>
          </cell>
          <cell r="BP149">
            <v>0</v>
          </cell>
          <cell r="BQ149">
            <v>8</v>
          </cell>
          <cell r="BR149">
            <v>50</v>
          </cell>
          <cell r="BS149">
            <v>50</v>
          </cell>
          <cell r="BT149">
            <v>26.2</v>
          </cell>
          <cell r="BU149">
            <v>0</v>
          </cell>
          <cell r="BV149">
            <v>100</v>
          </cell>
          <cell r="BW149">
            <v>11.2</v>
          </cell>
          <cell r="BX149">
            <v>0</v>
          </cell>
          <cell r="BY149">
            <v>100</v>
          </cell>
          <cell r="BZ149">
            <v>7.1</v>
          </cell>
          <cell r="CA149">
            <v>0</v>
          </cell>
          <cell r="CB149">
            <v>100</v>
          </cell>
          <cell r="CC149">
            <v>6.8</v>
          </cell>
          <cell r="CD149">
            <v>0</v>
          </cell>
          <cell r="CE149">
            <v>100</v>
          </cell>
          <cell r="CF149">
            <v>4.7</v>
          </cell>
          <cell r="CG149">
            <v>0</v>
          </cell>
          <cell r="CH149">
            <v>100</v>
          </cell>
          <cell r="CI149">
            <v>1.4</v>
          </cell>
          <cell r="CJ149">
            <v>0</v>
          </cell>
          <cell r="CK149">
            <v>100</v>
          </cell>
          <cell r="CL149">
            <v>12</v>
          </cell>
          <cell r="CM149">
            <v>0</v>
          </cell>
          <cell r="CN149">
            <v>100</v>
          </cell>
          <cell r="CO149">
            <v>4.5999999999999996</v>
          </cell>
          <cell r="CP149">
            <v>0</v>
          </cell>
          <cell r="CQ149">
            <v>100</v>
          </cell>
          <cell r="CR149">
            <v>0.5</v>
          </cell>
          <cell r="CS149">
            <v>0</v>
          </cell>
          <cell r="CT149">
            <v>100</v>
          </cell>
          <cell r="CU149">
            <v>9.6999999999999993</v>
          </cell>
          <cell r="CV149">
            <v>0</v>
          </cell>
          <cell r="CW149">
            <v>100</v>
          </cell>
          <cell r="CX149">
            <v>1.5</v>
          </cell>
          <cell r="CY149">
            <v>0</v>
          </cell>
          <cell r="CZ149">
            <v>100</v>
          </cell>
          <cell r="DA149">
            <v>1.7</v>
          </cell>
          <cell r="DB149">
            <v>0</v>
          </cell>
          <cell r="DC149">
            <v>100</v>
          </cell>
          <cell r="DD149">
            <v>0.4</v>
          </cell>
          <cell r="DE149">
            <v>0</v>
          </cell>
          <cell r="DF149">
            <v>100</v>
          </cell>
        </row>
        <row r="150">
          <cell r="F150" t="str">
            <v>دانشگاه صنعتی سهند</v>
          </cell>
          <cell r="G150" t="str">
            <v>تکمیل ساختمان آمفی تئاتر</v>
          </cell>
          <cell r="BK150">
            <v>3.5</v>
          </cell>
          <cell r="BL150">
            <v>0</v>
          </cell>
          <cell r="BM150">
            <v>0</v>
          </cell>
          <cell r="BN150">
            <v>0.7</v>
          </cell>
          <cell r="BO150">
            <v>0</v>
          </cell>
          <cell r="BP150">
            <v>0</v>
          </cell>
          <cell r="BQ150">
            <v>8</v>
          </cell>
          <cell r="BR150">
            <v>0</v>
          </cell>
          <cell r="BS150">
            <v>0</v>
          </cell>
          <cell r="BT150">
            <v>26.2</v>
          </cell>
          <cell r="BU150">
            <v>0</v>
          </cell>
          <cell r="BV150">
            <v>0</v>
          </cell>
          <cell r="BW150">
            <v>11.2</v>
          </cell>
          <cell r="BX150">
            <v>0</v>
          </cell>
          <cell r="BY150">
            <v>0</v>
          </cell>
          <cell r="BZ150">
            <v>7.1</v>
          </cell>
          <cell r="CA150">
            <v>0</v>
          </cell>
          <cell r="CB150">
            <v>0</v>
          </cell>
          <cell r="CC150">
            <v>6.8</v>
          </cell>
          <cell r="CD150">
            <v>0</v>
          </cell>
          <cell r="CE150">
            <v>0</v>
          </cell>
          <cell r="CF150">
            <v>4.7</v>
          </cell>
          <cell r="CG150">
            <v>0</v>
          </cell>
          <cell r="CH150">
            <v>0</v>
          </cell>
          <cell r="CI150">
            <v>1.4</v>
          </cell>
          <cell r="CJ150">
            <v>0</v>
          </cell>
          <cell r="CK150">
            <v>0</v>
          </cell>
          <cell r="CL150">
            <v>12</v>
          </cell>
          <cell r="CM150">
            <v>0</v>
          </cell>
          <cell r="CN150">
            <v>0</v>
          </cell>
          <cell r="CO150">
            <v>4.5999999999999996</v>
          </cell>
          <cell r="CP150">
            <v>0</v>
          </cell>
          <cell r="CQ150">
            <v>0</v>
          </cell>
          <cell r="CR150">
            <v>0.5</v>
          </cell>
          <cell r="CS150">
            <v>0</v>
          </cell>
          <cell r="CT150">
            <v>0</v>
          </cell>
          <cell r="CU150">
            <v>9.6999999999999993</v>
          </cell>
          <cell r="CV150">
            <v>0</v>
          </cell>
          <cell r="CW150">
            <v>0</v>
          </cell>
          <cell r="CX150">
            <v>1.5</v>
          </cell>
          <cell r="CY150">
            <v>0</v>
          </cell>
          <cell r="CZ150">
            <v>0</v>
          </cell>
          <cell r="DA150">
            <v>1.7</v>
          </cell>
          <cell r="DB150">
            <v>0</v>
          </cell>
          <cell r="DC150">
            <v>0</v>
          </cell>
          <cell r="DD150">
            <v>0.4</v>
          </cell>
          <cell r="DE150">
            <v>0</v>
          </cell>
          <cell r="DF150">
            <v>0</v>
          </cell>
        </row>
        <row r="151">
          <cell r="F151" t="str">
            <v>دانشگاه صنعتی سهند</v>
          </cell>
          <cell r="G151" t="str">
            <v>تکمیل ساختمان تالارهای تدریس - فاز 2</v>
          </cell>
          <cell r="BK151">
            <v>3.5</v>
          </cell>
          <cell r="BL151">
            <v>50</v>
          </cell>
          <cell r="BM151">
            <v>22</v>
          </cell>
          <cell r="BN151">
            <v>0.7</v>
          </cell>
          <cell r="BO151">
            <v>100</v>
          </cell>
          <cell r="BP151">
            <v>0</v>
          </cell>
          <cell r="BQ151">
            <v>8</v>
          </cell>
          <cell r="BR151">
            <v>100</v>
          </cell>
          <cell r="BS151">
            <v>0</v>
          </cell>
          <cell r="BT151">
            <v>26.2</v>
          </cell>
          <cell r="BU151">
            <v>100</v>
          </cell>
          <cell r="BV151">
            <v>0</v>
          </cell>
          <cell r="BW151">
            <v>11.2</v>
          </cell>
          <cell r="BX151">
            <v>100</v>
          </cell>
          <cell r="BY151">
            <v>0</v>
          </cell>
          <cell r="BZ151">
            <v>7.1</v>
          </cell>
          <cell r="CA151">
            <v>40</v>
          </cell>
          <cell r="CB151">
            <v>60</v>
          </cell>
          <cell r="CC151">
            <v>6.8</v>
          </cell>
          <cell r="CD151">
            <v>0</v>
          </cell>
          <cell r="CE151">
            <v>30</v>
          </cell>
          <cell r="CF151">
            <v>4.7</v>
          </cell>
          <cell r="CG151">
            <v>0</v>
          </cell>
          <cell r="CH151">
            <v>50</v>
          </cell>
          <cell r="CI151">
            <v>1.4</v>
          </cell>
          <cell r="CJ151">
            <v>0</v>
          </cell>
          <cell r="CK151">
            <v>30</v>
          </cell>
          <cell r="CL151">
            <v>12</v>
          </cell>
          <cell r="CM151">
            <v>0</v>
          </cell>
          <cell r="CN151">
            <v>35</v>
          </cell>
          <cell r="CO151">
            <v>4.5999999999999996</v>
          </cell>
          <cell r="CP151">
            <v>0</v>
          </cell>
          <cell r="CQ151">
            <v>100</v>
          </cell>
          <cell r="CR151">
            <v>0.5</v>
          </cell>
          <cell r="CS151">
            <v>0</v>
          </cell>
          <cell r="CT151">
            <v>30</v>
          </cell>
          <cell r="CU151">
            <v>9.6999999999999993</v>
          </cell>
          <cell r="CV151">
            <v>0</v>
          </cell>
          <cell r="CW151">
            <v>20</v>
          </cell>
          <cell r="CX151">
            <v>1.5</v>
          </cell>
          <cell r="CY151">
            <v>0</v>
          </cell>
          <cell r="CZ151">
            <v>20</v>
          </cell>
          <cell r="DA151">
            <v>1.7</v>
          </cell>
          <cell r="DB151">
            <v>0</v>
          </cell>
          <cell r="DC151">
            <v>0</v>
          </cell>
          <cell r="DD151">
            <v>0.4</v>
          </cell>
          <cell r="DE151">
            <v>0</v>
          </cell>
          <cell r="DF151">
            <v>0</v>
          </cell>
        </row>
        <row r="152">
          <cell r="F152" t="str">
            <v>دانشگاه صنعتی سهند</v>
          </cell>
          <cell r="G152" t="str">
            <v xml:space="preserve">طرح نوسازی مرکز نوآوری و فناوری </v>
          </cell>
          <cell r="BK152">
            <v>3.5</v>
          </cell>
          <cell r="BL152">
            <v>95</v>
          </cell>
          <cell r="BM152">
            <v>5</v>
          </cell>
          <cell r="BN152">
            <v>0.7</v>
          </cell>
          <cell r="BO152">
            <v>100</v>
          </cell>
          <cell r="BP152">
            <v>0</v>
          </cell>
          <cell r="BQ152">
            <v>8</v>
          </cell>
          <cell r="BR152">
            <v>100</v>
          </cell>
          <cell r="BS152">
            <v>0</v>
          </cell>
          <cell r="BT152">
            <v>26.2</v>
          </cell>
          <cell r="BU152">
            <v>100</v>
          </cell>
          <cell r="BV152">
            <v>0</v>
          </cell>
          <cell r="BW152">
            <v>11.2</v>
          </cell>
          <cell r="BX152">
            <v>100</v>
          </cell>
          <cell r="BY152">
            <v>0</v>
          </cell>
          <cell r="BZ152">
            <v>7.1</v>
          </cell>
          <cell r="CA152">
            <v>100</v>
          </cell>
          <cell r="CB152">
            <v>0</v>
          </cell>
          <cell r="CC152">
            <v>6.8</v>
          </cell>
          <cell r="CD152">
            <v>100</v>
          </cell>
          <cell r="CE152">
            <v>0</v>
          </cell>
          <cell r="CF152">
            <v>4.7</v>
          </cell>
          <cell r="CG152">
            <v>100</v>
          </cell>
          <cell r="CH152">
            <v>0</v>
          </cell>
          <cell r="CI152">
            <v>1.4</v>
          </cell>
          <cell r="CJ152">
            <v>50</v>
          </cell>
          <cell r="CK152">
            <v>50</v>
          </cell>
          <cell r="CL152">
            <v>12</v>
          </cell>
          <cell r="CM152">
            <v>90</v>
          </cell>
          <cell r="CN152">
            <v>10</v>
          </cell>
          <cell r="CO152">
            <v>4.5999999999999996</v>
          </cell>
          <cell r="CP152">
            <v>28</v>
          </cell>
          <cell r="CQ152">
            <v>72</v>
          </cell>
          <cell r="CR152">
            <v>0.5</v>
          </cell>
          <cell r="CS152">
            <v>100</v>
          </cell>
          <cell r="CT152">
            <v>0</v>
          </cell>
          <cell r="CU152">
            <v>9.6999999999999993</v>
          </cell>
          <cell r="CV152">
            <v>10</v>
          </cell>
          <cell r="CW152">
            <v>90</v>
          </cell>
          <cell r="CX152">
            <v>1.5</v>
          </cell>
          <cell r="CY152">
            <v>100</v>
          </cell>
          <cell r="CZ152">
            <v>0</v>
          </cell>
          <cell r="DA152">
            <v>1.7</v>
          </cell>
          <cell r="DB152">
            <v>70</v>
          </cell>
          <cell r="DC152">
            <v>30</v>
          </cell>
          <cell r="DD152">
            <v>0.4</v>
          </cell>
          <cell r="DE152">
            <v>0</v>
          </cell>
          <cell r="DF152">
            <v>100</v>
          </cell>
        </row>
        <row r="153">
          <cell r="F153" t="str">
            <v xml:space="preserve">دانشگاه هرمزگان </v>
          </cell>
          <cell r="G153" t="str">
            <v xml:space="preserve">فاز دوم کارگاههای فنی و مهندسی </v>
          </cell>
          <cell r="BK153">
            <v>3.5</v>
          </cell>
          <cell r="BL153">
            <v>100</v>
          </cell>
          <cell r="BM153">
            <v>0</v>
          </cell>
          <cell r="BN153">
            <v>0.7</v>
          </cell>
          <cell r="BO153">
            <v>50</v>
          </cell>
          <cell r="BP153">
            <v>50</v>
          </cell>
          <cell r="BQ153">
            <v>8</v>
          </cell>
          <cell r="BR153">
            <v>50</v>
          </cell>
          <cell r="BS153">
            <v>50</v>
          </cell>
          <cell r="BT153">
            <v>26.2</v>
          </cell>
          <cell r="BU153">
            <v>50</v>
          </cell>
          <cell r="BV153">
            <v>50</v>
          </cell>
          <cell r="BW153">
            <v>11.2</v>
          </cell>
          <cell r="BX153">
            <v>50</v>
          </cell>
          <cell r="BY153">
            <v>50</v>
          </cell>
          <cell r="BZ153">
            <v>7.1</v>
          </cell>
          <cell r="CA153">
            <v>50</v>
          </cell>
          <cell r="CB153">
            <v>50</v>
          </cell>
          <cell r="CC153">
            <v>6.8</v>
          </cell>
          <cell r="CD153">
            <v>50</v>
          </cell>
          <cell r="CE153">
            <v>50</v>
          </cell>
          <cell r="CF153">
            <v>4.7</v>
          </cell>
          <cell r="CG153">
            <v>50</v>
          </cell>
          <cell r="CH153">
            <v>50</v>
          </cell>
          <cell r="CI153">
            <v>1.4</v>
          </cell>
          <cell r="CJ153">
            <v>50</v>
          </cell>
          <cell r="CK153">
            <v>50</v>
          </cell>
          <cell r="CL153">
            <v>13.5</v>
          </cell>
          <cell r="CM153">
            <v>50</v>
          </cell>
          <cell r="CN153">
            <v>50</v>
          </cell>
          <cell r="CO153">
            <v>4.5999999999999996</v>
          </cell>
          <cell r="CP153">
            <v>50</v>
          </cell>
          <cell r="CQ153">
            <v>50</v>
          </cell>
          <cell r="CR153">
            <v>0.5</v>
          </cell>
          <cell r="CS153">
            <v>50</v>
          </cell>
          <cell r="CT153">
            <v>50</v>
          </cell>
          <cell r="CU153">
            <v>9.6999999999999993</v>
          </cell>
          <cell r="CV153">
            <v>50</v>
          </cell>
          <cell r="CW153">
            <v>50</v>
          </cell>
          <cell r="CX153">
            <v>0</v>
          </cell>
          <cell r="CY153">
            <v>0</v>
          </cell>
          <cell r="CZ153">
            <v>50</v>
          </cell>
          <cell r="DA153">
            <v>1.7</v>
          </cell>
          <cell r="DB153">
            <v>50</v>
          </cell>
          <cell r="DC153">
            <v>50</v>
          </cell>
          <cell r="DD153">
            <v>0.4</v>
          </cell>
          <cell r="DE153">
            <v>50</v>
          </cell>
          <cell r="DF153">
            <v>50</v>
          </cell>
        </row>
        <row r="154">
          <cell r="F154" t="str">
            <v xml:space="preserve">دانشگاه هرمزگان </v>
          </cell>
          <cell r="G154" t="str">
            <v xml:space="preserve">احداث و تجهیز دانشکده فنی و مهندسی </v>
          </cell>
          <cell r="BK154">
            <v>3.5</v>
          </cell>
          <cell r="BL154">
            <v>100</v>
          </cell>
          <cell r="BM154">
            <v>0</v>
          </cell>
          <cell r="BN154">
            <v>0.7</v>
          </cell>
          <cell r="BO154">
            <v>100</v>
          </cell>
          <cell r="BP154">
            <v>0</v>
          </cell>
          <cell r="BQ154">
            <v>8</v>
          </cell>
          <cell r="BR154">
            <v>100</v>
          </cell>
          <cell r="BS154">
            <v>0</v>
          </cell>
          <cell r="BT154">
            <v>26.2</v>
          </cell>
          <cell r="BU154">
            <v>100</v>
          </cell>
          <cell r="BV154">
            <v>0</v>
          </cell>
          <cell r="BW154">
            <v>11.2</v>
          </cell>
          <cell r="BX154">
            <v>100</v>
          </cell>
          <cell r="BY154">
            <v>0</v>
          </cell>
          <cell r="BZ154">
            <v>7.1</v>
          </cell>
          <cell r="CA154">
            <v>100</v>
          </cell>
          <cell r="CB154">
            <v>0</v>
          </cell>
          <cell r="CC154">
            <v>6.8</v>
          </cell>
          <cell r="CD154">
            <v>100</v>
          </cell>
          <cell r="CE154">
            <v>0</v>
          </cell>
          <cell r="CF154">
            <v>4.7</v>
          </cell>
          <cell r="CG154">
            <v>70</v>
          </cell>
          <cell r="CH154">
            <v>30</v>
          </cell>
          <cell r="CI154">
            <v>1.4</v>
          </cell>
          <cell r="CJ154">
            <v>80</v>
          </cell>
          <cell r="CK154">
            <v>20</v>
          </cell>
          <cell r="CL154">
            <v>13.5</v>
          </cell>
          <cell r="CM154">
            <v>60</v>
          </cell>
          <cell r="CN154">
            <v>40</v>
          </cell>
          <cell r="CO154">
            <v>4.5999999999999996</v>
          </cell>
          <cell r="CP154">
            <v>70</v>
          </cell>
          <cell r="CQ154">
            <v>30</v>
          </cell>
          <cell r="CR154">
            <v>0.5</v>
          </cell>
          <cell r="CS154">
            <v>80</v>
          </cell>
          <cell r="CT154">
            <v>20</v>
          </cell>
          <cell r="CU154">
            <v>9.6999999999999993</v>
          </cell>
          <cell r="CV154">
            <v>60</v>
          </cell>
          <cell r="CW154">
            <v>40</v>
          </cell>
          <cell r="CX154">
            <v>0</v>
          </cell>
          <cell r="CY154">
            <v>0</v>
          </cell>
          <cell r="CZ154">
            <v>0</v>
          </cell>
          <cell r="DA154">
            <v>1.7</v>
          </cell>
          <cell r="DB154">
            <v>0</v>
          </cell>
          <cell r="DC154">
            <v>100</v>
          </cell>
          <cell r="DD154">
            <v>0.4</v>
          </cell>
          <cell r="DE154">
            <v>0</v>
          </cell>
          <cell r="DF154">
            <v>100</v>
          </cell>
        </row>
        <row r="155">
          <cell r="F155" t="str">
            <v xml:space="preserve">دانشگاه هرمزگان </v>
          </cell>
          <cell r="G155" t="str">
            <v xml:space="preserve">سلف سرویس مرکزی دانشگاه </v>
          </cell>
          <cell r="BK155">
            <v>3.5</v>
          </cell>
          <cell r="BL155">
            <v>100</v>
          </cell>
          <cell r="BM155">
            <v>0</v>
          </cell>
          <cell r="BN155">
            <v>0.7</v>
          </cell>
          <cell r="BO155">
            <v>100</v>
          </cell>
          <cell r="BP155">
            <v>0</v>
          </cell>
          <cell r="BQ155">
            <v>8</v>
          </cell>
          <cell r="BR155">
            <v>100</v>
          </cell>
          <cell r="BS155">
            <v>0</v>
          </cell>
          <cell r="BT155">
            <v>26.2</v>
          </cell>
          <cell r="BU155">
            <v>100</v>
          </cell>
          <cell r="BV155">
            <v>0</v>
          </cell>
          <cell r="BW155">
            <v>11.2</v>
          </cell>
          <cell r="BX155">
            <v>100</v>
          </cell>
          <cell r="BY155">
            <v>0</v>
          </cell>
          <cell r="BZ155">
            <v>7.1</v>
          </cell>
          <cell r="CA155">
            <v>60</v>
          </cell>
          <cell r="CB155">
            <v>40</v>
          </cell>
          <cell r="CC155">
            <v>6.8</v>
          </cell>
          <cell r="CD155">
            <v>0</v>
          </cell>
          <cell r="CE155">
            <v>100</v>
          </cell>
          <cell r="CF155">
            <v>4.7</v>
          </cell>
          <cell r="CG155">
            <v>0</v>
          </cell>
          <cell r="CH155">
            <v>100</v>
          </cell>
          <cell r="CI155">
            <v>1.4</v>
          </cell>
          <cell r="CJ155">
            <v>0</v>
          </cell>
          <cell r="CK155">
            <v>100</v>
          </cell>
          <cell r="CL155">
            <v>12</v>
          </cell>
          <cell r="CM155">
            <v>0</v>
          </cell>
          <cell r="CN155">
            <v>100</v>
          </cell>
          <cell r="CO155">
            <v>4.5999999999999996</v>
          </cell>
          <cell r="CP155">
            <v>0</v>
          </cell>
          <cell r="CQ155">
            <v>100</v>
          </cell>
          <cell r="CR155">
            <v>0.5</v>
          </cell>
          <cell r="CS155">
            <v>0</v>
          </cell>
          <cell r="CT155">
            <v>100</v>
          </cell>
          <cell r="CU155">
            <v>9.6999999999999993</v>
          </cell>
          <cell r="CV155">
            <v>0</v>
          </cell>
          <cell r="CW155">
            <v>100</v>
          </cell>
          <cell r="CX155">
            <v>1.5</v>
          </cell>
          <cell r="CY155">
            <v>0</v>
          </cell>
          <cell r="CZ155">
            <v>100</v>
          </cell>
          <cell r="DA155">
            <v>1.7</v>
          </cell>
          <cell r="DB155">
            <v>0</v>
          </cell>
          <cell r="DC155">
            <v>100</v>
          </cell>
          <cell r="DD155">
            <v>0.4</v>
          </cell>
          <cell r="DE155">
            <v>0</v>
          </cell>
          <cell r="DF155">
            <v>100</v>
          </cell>
        </row>
        <row r="156">
          <cell r="F156" t="str">
            <v xml:space="preserve">دانشگاه هرمزگان </v>
          </cell>
          <cell r="G156" t="str">
            <v xml:space="preserve">ساختمان مرکز همایش </v>
          </cell>
          <cell r="BK156">
            <v>3.5</v>
          </cell>
          <cell r="BL156">
            <v>100</v>
          </cell>
          <cell r="BM156">
            <v>0</v>
          </cell>
          <cell r="BN156">
            <v>0.7</v>
          </cell>
          <cell r="BO156">
            <v>100</v>
          </cell>
          <cell r="BP156">
            <v>0</v>
          </cell>
          <cell r="BQ156">
            <v>8</v>
          </cell>
          <cell r="BR156">
            <v>100</v>
          </cell>
          <cell r="BS156">
            <v>0</v>
          </cell>
          <cell r="BT156">
            <v>26.2</v>
          </cell>
          <cell r="BU156">
            <v>70</v>
          </cell>
          <cell r="BV156">
            <v>30</v>
          </cell>
          <cell r="BW156">
            <v>11.2</v>
          </cell>
          <cell r="BX156">
            <v>10</v>
          </cell>
          <cell r="BY156">
            <v>90</v>
          </cell>
          <cell r="BZ156">
            <v>7.1</v>
          </cell>
          <cell r="CA156">
            <v>0</v>
          </cell>
          <cell r="CB156">
            <v>100</v>
          </cell>
          <cell r="CC156">
            <v>6.8</v>
          </cell>
          <cell r="CD156">
            <v>0</v>
          </cell>
          <cell r="CE156">
            <v>100</v>
          </cell>
          <cell r="CF156">
            <v>4.7</v>
          </cell>
          <cell r="CG156">
            <v>0</v>
          </cell>
          <cell r="CH156">
            <v>100</v>
          </cell>
          <cell r="CI156">
            <v>1.4</v>
          </cell>
          <cell r="CJ156">
            <v>0</v>
          </cell>
          <cell r="CK156">
            <v>80</v>
          </cell>
          <cell r="CL156">
            <v>12</v>
          </cell>
          <cell r="CM156">
            <v>0</v>
          </cell>
          <cell r="CN156">
            <v>0</v>
          </cell>
          <cell r="CO156">
            <v>4.5999999999999996</v>
          </cell>
          <cell r="CP156">
            <v>0</v>
          </cell>
          <cell r="CQ156">
            <v>100</v>
          </cell>
          <cell r="CR156">
            <v>0.5</v>
          </cell>
          <cell r="CS156">
            <v>0</v>
          </cell>
          <cell r="CT156">
            <v>0</v>
          </cell>
          <cell r="CU156">
            <v>9.6999999999999993</v>
          </cell>
          <cell r="CV156">
            <v>0</v>
          </cell>
          <cell r="CW156">
            <v>100</v>
          </cell>
          <cell r="CX156">
            <v>1.5</v>
          </cell>
          <cell r="CY156">
            <v>0</v>
          </cell>
          <cell r="CZ156">
            <v>100</v>
          </cell>
          <cell r="DA156">
            <v>1.7</v>
          </cell>
          <cell r="DB156">
            <v>0</v>
          </cell>
          <cell r="DC156">
            <v>0</v>
          </cell>
          <cell r="DD156">
            <v>0.4</v>
          </cell>
          <cell r="DE156">
            <v>0</v>
          </cell>
          <cell r="DF156">
            <v>0</v>
          </cell>
        </row>
        <row r="157">
          <cell r="F157" t="str">
            <v>دانشگاه صنعتی اراک</v>
          </cell>
          <cell r="G157" t="str">
            <v>ساختمان کلاسها و آموزشی</v>
          </cell>
          <cell r="BK157">
            <v>3.5</v>
          </cell>
          <cell r="BL157">
            <v>100</v>
          </cell>
          <cell r="BM157">
            <v>0</v>
          </cell>
          <cell r="BN157">
            <v>0.7</v>
          </cell>
          <cell r="BO157">
            <v>100</v>
          </cell>
          <cell r="BP157">
            <v>0</v>
          </cell>
          <cell r="BQ157">
            <v>8</v>
          </cell>
          <cell r="BR157">
            <v>100</v>
          </cell>
          <cell r="BS157">
            <v>0</v>
          </cell>
          <cell r="BT157">
            <v>26.2</v>
          </cell>
          <cell r="BU157">
            <v>100</v>
          </cell>
          <cell r="BV157">
            <v>0</v>
          </cell>
          <cell r="BW157">
            <v>11.2</v>
          </cell>
          <cell r="BX157">
            <v>100</v>
          </cell>
          <cell r="BY157">
            <v>0</v>
          </cell>
          <cell r="BZ157">
            <v>7.1</v>
          </cell>
          <cell r="CA157">
            <v>70</v>
          </cell>
          <cell r="CB157">
            <v>30</v>
          </cell>
          <cell r="CC157">
            <v>6.8</v>
          </cell>
          <cell r="CD157">
            <v>0</v>
          </cell>
          <cell r="CE157">
            <v>100</v>
          </cell>
          <cell r="CF157">
            <v>4.7</v>
          </cell>
          <cell r="CG157">
            <v>0</v>
          </cell>
          <cell r="CH157">
            <v>100</v>
          </cell>
          <cell r="CI157">
            <v>1.4</v>
          </cell>
          <cell r="CJ157">
            <v>0</v>
          </cell>
          <cell r="CK157">
            <v>100</v>
          </cell>
          <cell r="CL157">
            <v>12</v>
          </cell>
          <cell r="CM157">
            <v>0</v>
          </cell>
          <cell r="CN157">
            <v>100</v>
          </cell>
          <cell r="CO157">
            <v>4.5999999999999996</v>
          </cell>
          <cell r="CP157">
            <v>90</v>
          </cell>
          <cell r="CQ157">
            <v>10</v>
          </cell>
          <cell r="CR157">
            <v>0.5</v>
          </cell>
          <cell r="CS157">
            <v>0</v>
          </cell>
          <cell r="CT157">
            <v>100</v>
          </cell>
          <cell r="CU157">
            <v>9.6999999999999993</v>
          </cell>
          <cell r="CV157">
            <v>0</v>
          </cell>
          <cell r="CW157">
            <v>100</v>
          </cell>
          <cell r="CX157">
            <v>1.5</v>
          </cell>
          <cell r="CY157">
            <v>0</v>
          </cell>
          <cell r="CZ157">
            <v>100</v>
          </cell>
          <cell r="DA157">
            <v>1.7</v>
          </cell>
          <cell r="DB157">
            <v>0</v>
          </cell>
          <cell r="DC157">
            <v>100</v>
          </cell>
          <cell r="DD157">
            <v>0.4</v>
          </cell>
          <cell r="DE157">
            <v>0</v>
          </cell>
          <cell r="DF157">
            <v>100</v>
          </cell>
        </row>
        <row r="158">
          <cell r="F158" t="str">
            <v>دانشگاه علم و فناوری مازندران</v>
          </cell>
          <cell r="G158" t="str">
            <v>تکمیل دانشکده مهندسی برق</v>
          </cell>
          <cell r="BK158">
            <v>3.5</v>
          </cell>
          <cell r="BL158">
            <v>60</v>
          </cell>
          <cell r="BM158">
            <v>40</v>
          </cell>
          <cell r="BN158">
            <v>0.7</v>
          </cell>
          <cell r="BO158">
            <v>100</v>
          </cell>
          <cell r="BP158">
            <v>0</v>
          </cell>
          <cell r="BQ158">
            <v>8</v>
          </cell>
          <cell r="BR158">
            <v>100</v>
          </cell>
          <cell r="BS158">
            <v>0</v>
          </cell>
          <cell r="BT158">
            <v>26.2</v>
          </cell>
          <cell r="BU158">
            <v>100</v>
          </cell>
          <cell r="BV158">
            <v>0</v>
          </cell>
          <cell r="BW158">
            <v>11.2</v>
          </cell>
          <cell r="BX158">
            <v>80</v>
          </cell>
          <cell r="BY158">
            <v>20</v>
          </cell>
          <cell r="BZ158">
            <v>7.1</v>
          </cell>
          <cell r="CA158">
            <v>79</v>
          </cell>
          <cell r="CB158">
            <v>21</v>
          </cell>
          <cell r="CC158">
            <v>6.8</v>
          </cell>
          <cell r="CD158">
            <v>40</v>
          </cell>
          <cell r="CE158">
            <v>60</v>
          </cell>
          <cell r="CF158">
            <v>4.7</v>
          </cell>
          <cell r="CG158">
            <v>15</v>
          </cell>
          <cell r="CH158">
            <v>85</v>
          </cell>
          <cell r="CI158">
            <v>1.4</v>
          </cell>
          <cell r="CJ158">
            <v>0</v>
          </cell>
          <cell r="CK158">
            <v>100</v>
          </cell>
          <cell r="CL158">
            <v>12</v>
          </cell>
          <cell r="CM158">
            <v>0</v>
          </cell>
          <cell r="CN158">
            <v>100</v>
          </cell>
          <cell r="CO158">
            <v>4.5999999999999996</v>
          </cell>
          <cell r="CP158">
            <v>0</v>
          </cell>
          <cell r="CQ158">
            <v>100</v>
          </cell>
          <cell r="CR158">
            <v>0.5</v>
          </cell>
          <cell r="CS158">
            <v>0</v>
          </cell>
          <cell r="CT158">
            <v>100</v>
          </cell>
          <cell r="CU158">
            <v>9.6999999999999993</v>
          </cell>
          <cell r="CV158">
            <v>0</v>
          </cell>
          <cell r="CW158">
            <v>20</v>
          </cell>
          <cell r="CX158">
            <v>1.5</v>
          </cell>
          <cell r="CY158">
            <v>0</v>
          </cell>
          <cell r="CZ158">
            <v>20</v>
          </cell>
          <cell r="DA158">
            <v>1.7</v>
          </cell>
          <cell r="DB158">
            <v>0</v>
          </cell>
          <cell r="DC158">
            <v>90</v>
          </cell>
          <cell r="DD158">
            <v>0.4</v>
          </cell>
          <cell r="DE158">
            <v>0</v>
          </cell>
          <cell r="DF158">
            <v>0</v>
          </cell>
        </row>
        <row r="159">
          <cell r="F159" t="str">
            <v>دانشگاه علم و فناوری مازندران</v>
          </cell>
          <cell r="G159" t="str">
            <v xml:space="preserve">تکمیل آزمایشگاه مرکزی </v>
          </cell>
          <cell r="BK159">
            <v>3.5</v>
          </cell>
          <cell r="BL159">
            <v>60</v>
          </cell>
          <cell r="BM159">
            <v>40</v>
          </cell>
          <cell r="BN159">
            <v>0.7</v>
          </cell>
          <cell r="BO159">
            <v>100</v>
          </cell>
          <cell r="BP159">
            <v>0</v>
          </cell>
          <cell r="BQ159">
            <v>8</v>
          </cell>
          <cell r="BR159">
            <v>100</v>
          </cell>
          <cell r="BS159">
            <v>0</v>
          </cell>
          <cell r="BT159">
            <v>26.2</v>
          </cell>
          <cell r="BU159">
            <v>100</v>
          </cell>
          <cell r="BV159">
            <v>0</v>
          </cell>
          <cell r="BW159">
            <v>11.2</v>
          </cell>
          <cell r="BX159">
            <v>100</v>
          </cell>
          <cell r="BY159">
            <v>0</v>
          </cell>
          <cell r="BZ159">
            <v>7.1</v>
          </cell>
          <cell r="CA159">
            <v>90</v>
          </cell>
          <cell r="CB159">
            <v>10</v>
          </cell>
          <cell r="CC159">
            <v>6.8</v>
          </cell>
          <cell r="CD159">
            <v>70</v>
          </cell>
          <cell r="CE159">
            <v>30</v>
          </cell>
          <cell r="CF159">
            <v>4.7</v>
          </cell>
          <cell r="CG159">
            <v>13</v>
          </cell>
          <cell r="CH159">
            <v>87</v>
          </cell>
          <cell r="CI159">
            <v>1.4</v>
          </cell>
          <cell r="CJ159">
            <v>0</v>
          </cell>
          <cell r="CK159">
            <v>100</v>
          </cell>
          <cell r="CL159">
            <v>12</v>
          </cell>
          <cell r="CM159">
            <v>0</v>
          </cell>
          <cell r="CN159">
            <v>100</v>
          </cell>
          <cell r="CO159">
            <v>4.5999999999999996</v>
          </cell>
          <cell r="CP159">
            <v>0</v>
          </cell>
          <cell r="CQ159">
            <v>100</v>
          </cell>
          <cell r="CR159">
            <v>0.5</v>
          </cell>
          <cell r="CS159">
            <v>0</v>
          </cell>
          <cell r="CT159">
            <v>100</v>
          </cell>
          <cell r="CU159">
            <v>9.6999999999999993</v>
          </cell>
          <cell r="CV159">
            <v>0</v>
          </cell>
          <cell r="CW159">
            <v>100</v>
          </cell>
          <cell r="CX159">
            <v>1.5</v>
          </cell>
          <cell r="CY159">
            <v>0</v>
          </cell>
          <cell r="CZ159">
            <v>100</v>
          </cell>
          <cell r="DA159">
            <v>1.7</v>
          </cell>
          <cell r="DB159">
            <v>0</v>
          </cell>
          <cell r="DC159">
            <v>100</v>
          </cell>
          <cell r="DD159">
            <v>0.4</v>
          </cell>
          <cell r="DE159">
            <v>0</v>
          </cell>
          <cell r="DF159">
            <v>100</v>
          </cell>
        </row>
        <row r="160">
          <cell r="F160" t="str">
            <v>دانشگاه علم و فناوری مازندران</v>
          </cell>
          <cell r="G160" t="str">
            <v>تکمیل آمفی تئاتر دانشکده فنی و مهندسی</v>
          </cell>
          <cell r="BK160">
            <v>3.5</v>
          </cell>
          <cell r="BL160">
            <v>60</v>
          </cell>
          <cell r="BM160">
            <v>40</v>
          </cell>
          <cell r="BN160">
            <v>0.7</v>
          </cell>
          <cell r="BO160">
            <v>100</v>
          </cell>
          <cell r="BP160">
            <v>0</v>
          </cell>
          <cell r="BQ160">
            <v>8</v>
          </cell>
          <cell r="BR160">
            <v>100</v>
          </cell>
          <cell r="BS160">
            <v>0</v>
          </cell>
          <cell r="BT160">
            <v>26.2</v>
          </cell>
          <cell r="BU160">
            <v>75</v>
          </cell>
          <cell r="BV160">
            <v>25</v>
          </cell>
          <cell r="BW160">
            <v>11.2</v>
          </cell>
          <cell r="BX160">
            <v>84</v>
          </cell>
          <cell r="BY160">
            <v>16</v>
          </cell>
          <cell r="BZ160">
            <v>7.1</v>
          </cell>
          <cell r="CA160">
            <v>75</v>
          </cell>
          <cell r="CB160">
            <v>25</v>
          </cell>
          <cell r="CC160">
            <v>6.8</v>
          </cell>
          <cell r="CD160">
            <v>0</v>
          </cell>
          <cell r="CE160">
            <v>100</v>
          </cell>
          <cell r="CF160">
            <v>4.7</v>
          </cell>
          <cell r="CG160">
            <v>30</v>
          </cell>
          <cell r="CH160">
            <v>70</v>
          </cell>
          <cell r="CI160">
            <v>1.4</v>
          </cell>
          <cell r="CJ160">
            <v>0</v>
          </cell>
          <cell r="CK160">
            <v>100</v>
          </cell>
          <cell r="CL160">
            <v>12</v>
          </cell>
          <cell r="CM160">
            <v>0</v>
          </cell>
          <cell r="CN160">
            <v>100</v>
          </cell>
          <cell r="CO160">
            <v>4.5999999999999996</v>
          </cell>
          <cell r="CP160">
            <v>75</v>
          </cell>
          <cell r="CQ160">
            <v>25</v>
          </cell>
          <cell r="CR160">
            <v>0.5</v>
          </cell>
          <cell r="CS160">
            <v>0</v>
          </cell>
          <cell r="CT160">
            <v>100</v>
          </cell>
          <cell r="CU160">
            <v>9.6999999999999993</v>
          </cell>
          <cell r="CV160">
            <v>0</v>
          </cell>
          <cell r="CW160">
            <v>100</v>
          </cell>
          <cell r="CX160">
            <v>1.5</v>
          </cell>
          <cell r="CY160">
            <v>0</v>
          </cell>
          <cell r="CZ160">
            <v>100</v>
          </cell>
          <cell r="DA160">
            <v>1.7</v>
          </cell>
          <cell r="DB160">
            <v>0</v>
          </cell>
          <cell r="DC160">
            <v>100</v>
          </cell>
          <cell r="DD160">
            <v>0.4</v>
          </cell>
          <cell r="DE160">
            <v>0</v>
          </cell>
          <cell r="DF160">
            <v>100</v>
          </cell>
        </row>
        <row r="161">
          <cell r="F161" t="str">
            <v>دانشگاه بیرجند</v>
          </cell>
          <cell r="G161" t="str">
            <v>احداث ساختمان کلاسهای آموزشی پردیس شهدا</v>
          </cell>
          <cell r="BK161">
            <v>3.5</v>
          </cell>
          <cell r="BL161">
            <v>100</v>
          </cell>
          <cell r="BM161">
            <v>0</v>
          </cell>
          <cell r="BN161">
            <v>0.7</v>
          </cell>
          <cell r="BO161">
            <v>100</v>
          </cell>
          <cell r="BP161">
            <v>0</v>
          </cell>
          <cell r="BQ161">
            <v>8</v>
          </cell>
          <cell r="BR161">
            <v>100</v>
          </cell>
          <cell r="BS161">
            <v>0</v>
          </cell>
          <cell r="BT161">
            <v>26.2</v>
          </cell>
          <cell r="BU161">
            <v>50</v>
          </cell>
          <cell r="BV161">
            <v>50</v>
          </cell>
          <cell r="BW161">
            <v>11.2</v>
          </cell>
          <cell r="BX161">
            <v>49</v>
          </cell>
          <cell r="BY161">
            <v>51</v>
          </cell>
          <cell r="BZ161">
            <v>7.1</v>
          </cell>
          <cell r="CA161">
            <v>63</v>
          </cell>
          <cell r="CB161">
            <v>37</v>
          </cell>
          <cell r="CC161">
            <v>6.8</v>
          </cell>
          <cell r="CD161">
            <v>44</v>
          </cell>
          <cell r="CE161">
            <v>56</v>
          </cell>
          <cell r="CF161">
            <v>4.7</v>
          </cell>
          <cell r="CG161">
            <v>43</v>
          </cell>
          <cell r="CH161">
            <v>57</v>
          </cell>
          <cell r="CI161">
            <v>1.4</v>
          </cell>
          <cell r="CJ161">
            <v>50</v>
          </cell>
          <cell r="CK161">
            <v>50</v>
          </cell>
          <cell r="CL161">
            <v>12</v>
          </cell>
          <cell r="CM161">
            <v>42</v>
          </cell>
          <cell r="CN161">
            <v>58</v>
          </cell>
          <cell r="CO161">
            <v>4.5999999999999996</v>
          </cell>
          <cell r="CP161">
            <v>43</v>
          </cell>
          <cell r="CQ161">
            <v>57</v>
          </cell>
          <cell r="CR161">
            <v>0.5</v>
          </cell>
          <cell r="CS161">
            <v>40</v>
          </cell>
          <cell r="CT161">
            <v>60</v>
          </cell>
          <cell r="CU161">
            <v>9.6999999999999993</v>
          </cell>
          <cell r="CV161">
            <v>20</v>
          </cell>
          <cell r="CW161">
            <v>80</v>
          </cell>
          <cell r="CX161">
            <v>1.5</v>
          </cell>
          <cell r="CY161">
            <v>0</v>
          </cell>
          <cell r="CZ161">
            <v>100</v>
          </cell>
          <cell r="DA161">
            <v>1.7</v>
          </cell>
          <cell r="DB161">
            <v>0</v>
          </cell>
          <cell r="DC161">
            <v>100</v>
          </cell>
          <cell r="DD161">
            <v>0.4</v>
          </cell>
          <cell r="DE161">
            <v>0</v>
          </cell>
          <cell r="DF161">
            <v>100</v>
          </cell>
        </row>
        <row r="162">
          <cell r="F162" t="str">
            <v>دانشگاه بیرجند</v>
          </cell>
          <cell r="G162" t="str">
            <v>ساختمان آموزشی و تحصیلات تکمیلی دانشکده کشاورزی</v>
          </cell>
          <cell r="BK162">
            <v>3.5</v>
          </cell>
          <cell r="BL162">
            <v>100</v>
          </cell>
          <cell r="BM162">
            <v>0</v>
          </cell>
          <cell r="BN162">
            <v>0.7</v>
          </cell>
          <cell r="BO162">
            <v>100</v>
          </cell>
          <cell r="BP162">
            <v>0</v>
          </cell>
          <cell r="BQ162">
            <v>8</v>
          </cell>
          <cell r="BR162">
            <v>100</v>
          </cell>
          <cell r="BS162">
            <v>0</v>
          </cell>
          <cell r="BT162">
            <v>26.2</v>
          </cell>
          <cell r="BU162">
            <v>100</v>
          </cell>
          <cell r="BV162">
            <v>0</v>
          </cell>
          <cell r="BW162">
            <v>11.2</v>
          </cell>
          <cell r="BX162">
            <v>100</v>
          </cell>
          <cell r="BY162">
            <v>0</v>
          </cell>
          <cell r="BZ162">
            <v>7.1</v>
          </cell>
          <cell r="CA162">
            <v>49</v>
          </cell>
          <cell r="CB162">
            <v>51</v>
          </cell>
          <cell r="CC162">
            <v>6.8</v>
          </cell>
          <cell r="CD162">
            <v>44</v>
          </cell>
          <cell r="CE162">
            <v>56</v>
          </cell>
          <cell r="CF162">
            <v>4.7</v>
          </cell>
          <cell r="CG162">
            <v>43</v>
          </cell>
          <cell r="CH162">
            <v>57</v>
          </cell>
          <cell r="CI162">
            <v>1.4</v>
          </cell>
          <cell r="CJ162">
            <v>0</v>
          </cell>
          <cell r="CK162">
            <v>100</v>
          </cell>
          <cell r="CL162">
            <v>12</v>
          </cell>
          <cell r="CM162">
            <v>42</v>
          </cell>
          <cell r="CN162">
            <v>58</v>
          </cell>
          <cell r="CO162">
            <v>4.5999999999999996</v>
          </cell>
          <cell r="CP162">
            <v>0</v>
          </cell>
          <cell r="CQ162">
            <v>100</v>
          </cell>
          <cell r="CR162">
            <v>0.5</v>
          </cell>
          <cell r="CS162">
            <v>40</v>
          </cell>
          <cell r="CT162">
            <v>60</v>
          </cell>
          <cell r="CU162">
            <v>9.6999999999999993</v>
          </cell>
          <cell r="CV162">
            <v>0</v>
          </cell>
          <cell r="CW162">
            <v>100</v>
          </cell>
          <cell r="CX162">
            <v>1.5</v>
          </cell>
          <cell r="CY162">
            <v>0</v>
          </cell>
          <cell r="CZ162">
            <v>100</v>
          </cell>
          <cell r="DA162">
            <v>1.7</v>
          </cell>
          <cell r="DB162">
            <v>0</v>
          </cell>
          <cell r="DC162">
            <v>100</v>
          </cell>
          <cell r="DD162">
            <v>0.4</v>
          </cell>
          <cell r="DE162">
            <v>0</v>
          </cell>
          <cell r="DF162">
            <v>100</v>
          </cell>
        </row>
        <row r="163">
          <cell r="F163" t="str">
            <v>دانشگاه بیرجند</v>
          </cell>
          <cell r="G163" t="str">
            <v>ساختمان نیروگاه فتوولتائیک(نیرو گاه خورشیدی)</v>
          </cell>
          <cell r="BK163">
            <v>3.5</v>
          </cell>
          <cell r="BL163">
            <v>100</v>
          </cell>
          <cell r="BM163">
            <v>0</v>
          </cell>
          <cell r="BN163">
            <v>0.7</v>
          </cell>
          <cell r="BO163">
            <v>100</v>
          </cell>
          <cell r="BP163">
            <v>0</v>
          </cell>
          <cell r="BQ163">
            <v>8</v>
          </cell>
          <cell r="BR163">
            <v>100</v>
          </cell>
          <cell r="BS163">
            <v>0</v>
          </cell>
          <cell r="BT163">
            <v>26.2</v>
          </cell>
          <cell r="BU163">
            <v>100</v>
          </cell>
          <cell r="BV163">
            <v>0</v>
          </cell>
          <cell r="BW163">
            <v>11.2</v>
          </cell>
          <cell r="BX163">
            <v>100</v>
          </cell>
          <cell r="BY163">
            <v>0</v>
          </cell>
          <cell r="BZ163">
            <v>7.1</v>
          </cell>
          <cell r="CA163">
            <v>100</v>
          </cell>
          <cell r="CB163">
            <v>0</v>
          </cell>
          <cell r="CC163">
            <v>6.8</v>
          </cell>
          <cell r="CD163">
            <v>44</v>
          </cell>
          <cell r="CE163">
            <v>56</v>
          </cell>
          <cell r="CF163">
            <v>4.7</v>
          </cell>
          <cell r="CG163">
            <v>21</v>
          </cell>
          <cell r="CH163">
            <v>79</v>
          </cell>
          <cell r="CI163">
            <v>1.4</v>
          </cell>
          <cell r="CJ163">
            <v>0</v>
          </cell>
          <cell r="CK163">
            <v>100</v>
          </cell>
          <cell r="CL163">
            <v>12</v>
          </cell>
          <cell r="CM163">
            <v>25</v>
          </cell>
          <cell r="CN163">
            <v>75</v>
          </cell>
          <cell r="CO163">
            <v>4.5999999999999996</v>
          </cell>
          <cell r="CP163">
            <v>0</v>
          </cell>
          <cell r="CQ163">
            <v>100</v>
          </cell>
          <cell r="CR163">
            <v>0.5</v>
          </cell>
          <cell r="CS163">
            <v>0</v>
          </cell>
          <cell r="CT163">
            <v>100</v>
          </cell>
          <cell r="CU163">
            <v>9.6999999999999993</v>
          </cell>
          <cell r="CV163">
            <v>0</v>
          </cell>
          <cell r="CW163">
            <v>100</v>
          </cell>
          <cell r="CX163">
            <v>1.5</v>
          </cell>
          <cell r="CY163">
            <v>0</v>
          </cell>
          <cell r="CZ163">
            <v>100</v>
          </cell>
          <cell r="DA163">
            <v>1.7</v>
          </cell>
          <cell r="DB163">
            <v>0</v>
          </cell>
          <cell r="DC163">
            <v>100</v>
          </cell>
          <cell r="DD163">
            <v>0.4</v>
          </cell>
          <cell r="DE163">
            <v>0</v>
          </cell>
          <cell r="DF163">
            <v>100</v>
          </cell>
        </row>
        <row r="164">
          <cell r="F164" t="str">
            <v>دانشگاه بیرجند</v>
          </cell>
          <cell r="G164" t="str">
            <v xml:space="preserve">آزمایشگاههای پیشگیری از بیماریهای و آسیب های اجتماعی </v>
          </cell>
          <cell r="BK164">
            <v>3.5</v>
          </cell>
          <cell r="BL164">
            <v>100</v>
          </cell>
          <cell r="BM164">
            <v>0</v>
          </cell>
          <cell r="BN164">
            <v>0.7</v>
          </cell>
          <cell r="BO164">
            <v>100</v>
          </cell>
          <cell r="BP164">
            <v>0</v>
          </cell>
          <cell r="BQ164">
            <v>8</v>
          </cell>
          <cell r="BR164">
            <v>100</v>
          </cell>
          <cell r="BS164">
            <v>0</v>
          </cell>
          <cell r="BT164">
            <v>26.2</v>
          </cell>
          <cell r="BU164">
            <v>100</v>
          </cell>
          <cell r="BV164">
            <v>0</v>
          </cell>
          <cell r="BW164">
            <v>11.2</v>
          </cell>
          <cell r="BX164">
            <v>100</v>
          </cell>
          <cell r="BY164">
            <v>0</v>
          </cell>
          <cell r="BZ164">
            <v>7.1</v>
          </cell>
          <cell r="CA164">
            <v>100</v>
          </cell>
          <cell r="CB164">
            <v>0</v>
          </cell>
          <cell r="CC164">
            <v>6.8</v>
          </cell>
          <cell r="CD164">
            <v>15</v>
          </cell>
          <cell r="CE164">
            <v>85</v>
          </cell>
          <cell r="CF164">
            <v>4.7</v>
          </cell>
          <cell r="CG164">
            <v>0</v>
          </cell>
          <cell r="CH164">
            <v>100</v>
          </cell>
          <cell r="CI164">
            <v>1.4</v>
          </cell>
          <cell r="CJ164">
            <v>0</v>
          </cell>
          <cell r="CK164">
            <v>100</v>
          </cell>
          <cell r="CL164">
            <v>12</v>
          </cell>
          <cell r="CM164">
            <v>0</v>
          </cell>
          <cell r="CN164">
            <v>100</v>
          </cell>
          <cell r="CO164">
            <v>4.5999999999999996</v>
          </cell>
          <cell r="CP164">
            <v>65</v>
          </cell>
          <cell r="CQ164">
            <v>35</v>
          </cell>
          <cell r="CR164">
            <v>0.5</v>
          </cell>
          <cell r="CS164">
            <v>0</v>
          </cell>
          <cell r="CT164">
            <v>100</v>
          </cell>
          <cell r="CU164">
            <v>9.6999999999999993</v>
          </cell>
          <cell r="CV164">
            <v>0</v>
          </cell>
          <cell r="CW164">
            <v>100</v>
          </cell>
          <cell r="CX164">
            <v>1.5</v>
          </cell>
          <cell r="CY164">
            <v>0</v>
          </cell>
          <cell r="CZ164">
            <v>100</v>
          </cell>
          <cell r="DA164">
            <v>1.7</v>
          </cell>
          <cell r="DB164">
            <v>0</v>
          </cell>
          <cell r="DC164">
            <v>100</v>
          </cell>
          <cell r="DD164">
            <v>0.4</v>
          </cell>
          <cell r="DE164">
            <v>0</v>
          </cell>
          <cell r="DF164">
            <v>100</v>
          </cell>
        </row>
        <row r="165">
          <cell r="F165" t="str">
            <v>دانشگاه بزرگمهر قائنات</v>
          </cell>
          <cell r="G165" t="str">
            <v>سوله ورزشی</v>
          </cell>
          <cell r="BK165">
            <v>3.5</v>
          </cell>
          <cell r="BL165">
            <v>100</v>
          </cell>
          <cell r="BM165">
            <v>0</v>
          </cell>
          <cell r="BN165">
            <v>0.7</v>
          </cell>
          <cell r="BO165">
            <v>100</v>
          </cell>
          <cell r="BP165">
            <v>0</v>
          </cell>
          <cell r="BQ165">
            <v>8</v>
          </cell>
          <cell r="BR165">
            <v>100</v>
          </cell>
          <cell r="BS165">
            <v>0</v>
          </cell>
          <cell r="BT165">
            <v>26.2</v>
          </cell>
          <cell r="BU165">
            <v>100</v>
          </cell>
          <cell r="BV165">
            <v>0</v>
          </cell>
          <cell r="BW165">
            <v>11.2</v>
          </cell>
          <cell r="BX165">
            <v>100</v>
          </cell>
          <cell r="BY165">
            <v>0</v>
          </cell>
          <cell r="BZ165">
            <v>7.1</v>
          </cell>
          <cell r="CA165">
            <v>0</v>
          </cell>
          <cell r="CB165">
            <v>100</v>
          </cell>
          <cell r="CC165">
            <v>6.8</v>
          </cell>
          <cell r="CD165">
            <v>0</v>
          </cell>
          <cell r="CE165">
            <v>100</v>
          </cell>
          <cell r="CF165">
            <v>4.7</v>
          </cell>
          <cell r="CG165">
            <v>0</v>
          </cell>
          <cell r="CH165">
            <v>100</v>
          </cell>
          <cell r="CI165">
            <v>1.4</v>
          </cell>
          <cell r="CJ165">
            <v>0</v>
          </cell>
          <cell r="CK165">
            <v>80</v>
          </cell>
          <cell r="CL165">
            <v>12</v>
          </cell>
          <cell r="CM165">
            <v>0</v>
          </cell>
          <cell r="CN165">
            <v>70</v>
          </cell>
          <cell r="CO165">
            <v>4.5999999999999996</v>
          </cell>
          <cell r="CP165">
            <v>0</v>
          </cell>
          <cell r="CQ165">
            <v>100</v>
          </cell>
          <cell r="CR165">
            <v>0.5</v>
          </cell>
          <cell r="CS165">
            <v>0</v>
          </cell>
          <cell r="CT165">
            <v>100</v>
          </cell>
          <cell r="CU165">
            <v>9.6999999999999993</v>
          </cell>
          <cell r="CV165">
            <v>0</v>
          </cell>
          <cell r="CW165">
            <v>0</v>
          </cell>
          <cell r="CX165">
            <v>1.5</v>
          </cell>
          <cell r="CY165">
            <v>0</v>
          </cell>
          <cell r="CZ165">
            <v>0</v>
          </cell>
          <cell r="DA165">
            <v>1.7</v>
          </cell>
          <cell r="DB165">
            <v>0</v>
          </cell>
          <cell r="DC165">
            <v>50</v>
          </cell>
          <cell r="DD165">
            <v>0.4</v>
          </cell>
          <cell r="DE165">
            <v>0</v>
          </cell>
          <cell r="DF165">
            <v>0</v>
          </cell>
        </row>
        <row r="166">
          <cell r="F166" t="str">
            <v>دانشگاه یاسوج</v>
          </cell>
          <cell r="G166" t="str">
            <v>ساختمان کلاس درس</v>
          </cell>
          <cell r="BK166">
            <v>3.5</v>
          </cell>
          <cell r="BL166">
            <v>100</v>
          </cell>
          <cell r="BM166">
            <v>0</v>
          </cell>
          <cell r="BN166">
            <v>0.7</v>
          </cell>
          <cell r="BO166">
            <v>100</v>
          </cell>
          <cell r="BP166">
            <v>0</v>
          </cell>
          <cell r="BQ166">
            <v>8</v>
          </cell>
          <cell r="BR166">
            <v>100</v>
          </cell>
          <cell r="BS166">
            <v>0</v>
          </cell>
          <cell r="BT166">
            <v>26.2</v>
          </cell>
          <cell r="BU166">
            <v>100</v>
          </cell>
          <cell r="BV166">
            <v>0</v>
          </cell>
          <cell r="BW166">
            <v>11.2</v>
          </cell>
          <cell r="BX166">
            <v>100</v>
          </cell>
          <cell r="BY166">
            <v>0</v>
          </cell>
          <cell r="BZ166">
            <v>7.1</v>
          </cell>
          <cell r="CA166">
            <v>100</v>
          </cell>
          <cell r="CB166">
            <v>0</v>
          </cell>
          <cell r="CC166">
            <v>6.8</v>
          </cell>
          <cell r="CD166">
            <v>0</v>
          </cell>
          <cell r="CE166">
            <v>100</v>
          </cell>
          <cell r="CF166">
            <v>4.7</v>
          </cell>
          <cell r="CG166">
            <v>0</v>
          </cell>
          <cell r="CH166">
            <v>100</v>
          </cell>
          <cell r="CI166">
            <v>1.4</v>
          </cell>
          <cell r="CJ166">
            <v>0</v>
          </cell>
          <cell r="CK166">
            <v>0</v>
          </cell>
          <cell r="CL166">
            <v>12</v>
          </cell>
          <cell r="CM166">
            <v>0</v>
          </cell>
          <cell r="CN166">
            <v>50</v>
          </cell>
          <cell r="CO166">
            <v>4.5999999999999996</v>
          </cell>
          <cell r="CP166">
            <v>0</v>
          </cell>
          <cell r="CQ166">
            <v>50</v>
          </cell>
          <cell r="CR166">
            <v>0.5</v>
          </cell>
          <cell r="CS166">
            <v>0</v>
          </cell>
          <cell r="CT166">
            <v>0</v>
          </cell>
          <cell r="CU166">
            <v>9.6999999999999993</v>
          </cell>
          <cell r="CV166">
            <v>0</v>
          </cell>
          <cell r="CW166">
            <v>40</v>
          </cell>
          <cell r="CX166">
            <v>1.5</v>
          </cell>
          <cell r="CY166">
            <v>0</v>
          </cell>
          <cell r="CZ166">
            <v>0</v>
          </cell>
          <cell r="DA166">
            <v>1.7</v>
          </cell>
          <cell r="DB166">
            <v>0</v>
          </cell>
          <cell r="DC166">
            <v>0</v>
          </cell>
          <cell r="DD166">
            <v>0.4</v>
          </cell>
          <cell r="DE166">
            <v>0</v>
          </cell>
          <cell r="DF166">
            <v>0</v>
          </cell>
        </row>
        <row r="167">
          <cell r="F167" t="str">
            <v>دانشگاه بجنورد</v>
          </cell>
          <cell r="G167" t="str">
            <v>احداث آزمایشگاه مرکزی</v>
          </cell>
          <cell r="BK167">
            <v>3.45</v>
          </cell>
          <cell r="BL167">
            <v>65</v>
          </cell>
          <cell r="BM167">
            <v>35</v>
          </cell>
          <cell r="BN167">
            <v>1.55</v>
          </cell>
          <cell r="BO167">
            <v>100</v>
          </cell>
          <cell r="BP167">
            <v>0</v>
          </cell>
          <cell r="BQ167">
            <v>1.65</v>
          </cell>
          <cell r="BR167">
            <v>100</v>
          </cell>
          <cell r="BS167">
            <v>0</v>
          </cell>
          <cell r="BT167">
            <v>10</v>
          </cell>
          <cell r="BU167">
            <v>67</v>
          </cell>
          <cell r="BV167">
            <v>33</v>
          </cell>
          <cell r="BW167">
            <v>11.3</v>
          </cell>
          <cell r="BX167">
            <v>0</v>
          </cell>
          <cell r="BY167">
            <v>100</v>
          </cell>
          <cell r="BZ167">
            <v>8.6</v>
          </cell>
          <cell r="CA167">
            <v>33</v>
          </cell>
          <cell r="CB167">
            <v>67</v>
          </cell>
          <cell r="CC167">
            <v>10</v>
          </cell>
          <cell r="CD167">
            <v>0</v>
          </cell>
          <cell r="CE167">
            <v>100</v>
          </cell>
          <cell r="CF167">
            <v>4.3</v>
          </cell>
          <cell r="CG167">
            <v>0</v>
          </cell>
          <cell r="CH167">
            <v>100</v>
          </cell>
          <cell r="CI167">
            <v>3.3</v>
          </cell>
          <cell r="CJ167">
            <v>0</v>
          </cell>
          <cell r="CK167">
            <v>100</v>
          </cell>
          <cell r="CL167">
            <v>8.3000000000000007</v>
          </cell>
          <cell r="CM167">
            <v>0</v>
          </cell>
          <cell r="CN167">
            <v>100</v>
          </cell>
          <cell r="CO167">
            <v>8.5</v>
          </cell>
          <cell r="CP167">
            <v>0</v>
          </cell>
          <cell r="CQ167">
            <v>100</v>
          </cell>
          <cell r="CR167">
            <v>2</v>
          </cell>
          <cell r="CS167">
            <v>0</v>
          </cell>
          <cell r="CT167">
            <v>100</v>
          </cell>
          <cell r="CU167">
            <v>12</v>
          </cell>
          <cell r="CV167">
            <v>0</v>
          </cell>
          <cell r="CW167">
            <v>100</v>
          </cell>
          <cell r="CX167">
            <v>13</v>
          </cell>
          <cell r="CY167">
            <v>0</v>
          </cell>
          <cell r="CZ167">
            <v>100</v>
          </cell>
          <cell r="DA167">
            <v>1.5</v>
          </cell>
          <cell r="DB167">
            <v>0</v>
          </cell>
          <cell r="DC167">
            <v>100</v>
          </cell>
          <cell r="DD167">
            <v>0.55000000000000004</v>
          </cell>
          <cell r="DE167">
            <v>0</v>
          </cell>
          <cell r="DF167">
            <v>100</v>
          </cell>
        </row>
        <row r="168">
          <cell r="F168" t="str">
            <v>دانشگاه بجنورد</v>
          </cell>
          <cell r="G168" t="str">
            <v>تکمیل ساختمان آزمایشگاه ها و کارگاه های دانشکده فنی</v>
          </cell>
          <cell r="BK168">
            <v>3.5</v>
          </cell>
          <cell r="BL168">
            <v>100</v>
          </cell>
          <cell r="BM168">
            <v>0</v>
          </cell>
          <cell r="BN168">
            <v>0.7</v>
          </cell>
          <cell r="BO168">
            <v>100</v>
          </cell>
          <cell r="BP168">
            <v>0</v>
          </cell>
          <cell r="BQ168">
            <v>8</v>
          </cell>
          <cell r="BR168">
            <v>100</v>
          </cell>
          <cell r="BS168">
            <v>0</v>
          </cell>
          <cell r="BT168">
            <v>14</v>
          </cell>
          <cell r="BU168">
            <v>90</v>
          </cell>
          <cell r="BV168">
            <v>10</v>
          </cell>
          <cell r="BW168">
            <v>11.2</v>
          </cell>
          <cell r="BX168">
            <v>0</v>
          </cell>
          <cell r="BY168">
            <v>100</v>
          </cell>
          <cell r="BZ168">
            <v>16</v>
          </cell>
          <cell r="CA168">
            <v>0</v>
          </cell>
          <cell r="CB168">
            <v>100</v>
          </cell>
          <cell r="CC168">
            <v>5</v>
          </cell>
          <cell r="CD168">
            <v>0</v>
          </cell>
          <cell r="CE168">
            <v>100</v>
          </cell>
          <cell r="CF168">
            <v>3</v>
          </cell>
          <cell r="CG168">
            <v>0</v>
          </cell>
          <cell r="CH168">
            <v>100</v>
          </cell>
          <cell r="CI168">
            <v>1.5</v>
          </cell>
          <cell r="CJ168">
            <v>0</v>
          </cell>
          <cell r="CK168">
            <v>100</v>
          </cell>
          <cell r="CL168">
            <v>12</v>
          </cell>
          <cell r="CM168">
            <v>0</v>
          </cell>
          <cell r="CN168">
            <v>100</v>
          </cell>
          <cell r="CO168">
            <v>12</v>
          </cell>
          <cell r="CP168">
            <v>0</v>
          </cell>
          <cell r="CQ168">
            <v>100</v>
          </cell>
          <cell r="CR168">
            <v>0.5</v>
          </cell>
          <cell r="CS168">
            <v>0</v>
          </cell>
          <cell r="CT168">
            <v>100</v>
          </cell>
          <cell r="CU168">
            <v>9</v>
          </cell>
          <cell r="CV168">
            <v>0</v>
          </cell>
          <cell r="CW168">
            <v>100</v>
          </cell>
          <cell r="CX168">
            <v>1.5</v>
          </cell>
          <cell r="CY168">
            <v>0</v>
          </cell>
          <cell r="CZ168">
            <v>100</v>
          </cell>
          <cell r="DA168">
            <v>1.7</v>
          </cell>
          <cell r="DB168">
            <v>0</v>
          </cell>
          <cell r="DC168">
            <v>100</v>
          </cell>
          <cell r="DD168">
            <v>0.4</v>
          </cell>
          <cell r="DE168">
            <v>0</v>
          </cell>
          <cell r="DF168">
            <v>100</v>
          </cell>
        </row>
        <row r="169">
          <cell r="F169" t="str">
            <v>دانشگاه صنعتی شاهرود</v>
          </cell>
          <cell r="G169" t="str">
            <v>احداث سالن چند منظوره ورزشی پردیس مهندسی فناوریهای نوین</v>
          </cell>
          <cell r="BK169">
            <v>3.5</v>
          </cell>
          <cell r="BL169">
            <v>100</v>
          </cell>
          <cell r="BM169">
            <v>0</v>
          </cell>
          <cell r="BN169">
            <v>0.7</v>
          </cell>
          <cell r="BO169">
            <v>100</v>
          </cell>
          <cell r="BP169">
            <v>0</v>
          </cell>
          <cell r="BQ169">
            <v>8</v>
          </cell>
          <cell r="BR169">
            <v>100</v>
          </cell>
          <cell r="BS169">
            <v>0</v>
          </cell>
          <cell r="BT169">
            <v>26.2</v>
          </cell>
          <cell r="BU169">
            <v>100</v>
          </cell>
          <cell r="BV169">
            <v>0</v>
          </cell>
          <cell r="BW169">
            <v>11.2</v>
          </cell>
          <cell r="BX169">
            <v>100</v>
          </cell>
          <cell r="BY169">
            <v>0</v>
          </cell>
          <cell r="BZ169">
            <v>7.1</v>
          </cell>
          <cell r="CA169">
            <v>70</v>
          </cell>
          <cell r="CB169">
            <v>30</v>
          </cell>
          <cell r="CC169">
            <v>6.8</v>
          </cell>
          <cell r="CD169">
            <v>73</v>
          </cell>
          <cell r="CE169">
            <v>27</v>
          </cell>
          <cell r="CF169">
            <v>4.7</v>
          </cell>
          <cell r="CG169">
            <v>64</v>
          </cell>
          <cell r="CH169">
            <v>36</v>
          </cell>
          <cell r="CI169">
            <v>1.4</v>
          </cell>
          <cell r="CJ169">
            <v>71</v>
          </cell>
          <cell r="CK169">
            <v>29</v>
          </cell>
          <cell r="CL169">
            <v>12</v>
          </cell>
          <cell r="CM169">
            <v>66</v>
          </cell>
          <cell r="CN169">
            <v>34</v>
          </cell>
          <cell r="CO169">
            <v>4.5999999999999996</v>
          </cell>
          <cell r="CP169">
            <v>54</v>
          </cell>
          <cell r="CQ169">
            <v>46</v>
          </cell>
          <cell r="CR169">
            <v>0.5</v>
          </cell>
          <cell r="CS169">
            <v>50</v>
          </cell>
          <cell r="CT169">
            <v>50</v>
          </cell>
          <cell r="CU169">
            <v>9.6999999999999993</v>
          </cell>
          <cell r="CV169">
            <v>62</v>
          </cell>
          <cell r="CW169">
            <v>38</v>
          </cell>
          <cell r="CX169">
            <v>1.5</v>
          </cell>
          <cell r="CY169">
            <v>73</v>
          </cell>
          <cell r="CZ169">
            <v>27</v>
          </cell>
          <cell r="DA169">
            <v>1.7</v>
          </cell>
          <cell r="DB169">
            <v>70</v>
          </cell>
          <cell r="DC169">
            <v>30</v>
          </cell>
          <cell r="DD169">
            <v>0.4</v>
          </cell>
          <cell r="DE169">
            <v>0</v>
          </cell>
          <cell r="DF169">
            <v>100</v>
          </cell>
        </row>
        <row r="170">
          <cell r="F170" t="str">
            <v>دانشگاه صنعتی شاهرود</v>
          </cell>
          <cell r="G170" t="str">
            <v>تکمیل ساختمان پژوهشکده اتوماسیون و هوش مصنوعی</v>
          </cell>
          <cell r="BK170">
            <v>3.5</v>
          </cell>
          <cell r="BL170">
            <v>100</v>
          </cell>
          <cell r="BM170">
            <v>0</v>
          </cell>
          <cell r="BN170">
            <v>0.7</v>
          </cell>
          <cell r="BO170">
            <v>100</v>
          </cell>
          <cell r="BP170">
            <v>0</v>
          </cell>
          <cell r="BQ170">
            <v>8</v>
          </cell>
          <cell r="BR170">
            <v>100</v>
          </cell>
          <cell r="BS170">
            <v>0</v>
          </cell>
          <cell r="BT170">
            <v>26.2</v>
          </cell>
          <cell r="BU170">
            <v>100</v>
          </cell>
          <cell r="BV170">
            <v>0</v>
          </cell>
          <cell r="BW170">
            <v>11.2</v>
          </cell>
          <cell r="BX170">
            <v>100</v>
          </cell>
          <cell r="BY170">
            <v>0</v>
          </cell>
          <cell r="BZ170">
            <v>7.1</v>
          </cell>
          <cell r="CA170">
            <v>29</v>
          </cell>
          <cell r="CB170">
            <v>71</v>
          </cell>
          <cell r="CC170">
            <v>6.8</v>
          </cell>
          <cell r="CD170">
            <v>13</v>
          </cell>
          <cell r="CE170">
            <v>87</v>
          </cell>
          <cell r="CF170">
            <v>4.7</v>
          </cell>
          <cell r="CG170">
            <v>0</v>
          </cell>
          <cell r="CH170">
            <v>100</v>
          </cell>
          <cell r="CI170">
            <v>1.4</v>
          </cell>
          <cell r="CJ170">
            <v>0</v>
          </cell>
          <cell r="CK170">
            <v>100</v>
          </cell>
          <cell r="CL170">
            <v>12</v>
          </cell>
          <cell r="CM170">
            <v>0</v>
          </cell>
          <cell r="CN170">
            <v>100</v>
          </cell>
          <cell r="CO170">
            <v>4.5999999999999996</v>
          </cell>
          <cell r="CP170">
            <v>0</v>
          </cell>
          <cell r="CQ170">
            <v>100</v>
          </cell>
          <cell r="CR170">
            <v>0.5</v>
          </cell>
          <cell r="CS170">
            <v>0</v>
          </cell>
          <cell r="CT170">
            <v>100</v>
          </cell>
          <cell r="CU170">
            <v>9.6999999999999993</v>
          </cell>
          <cell r="CV170">
            <v>0</v>
          </cell>
          <cell r="CW170">
            <v>100</v>
          </cell>
          <cell r="CX170">
            <v>1.5</v>
          </cell>
          <cell r="CY170">
            <v>0</v>
          </cell>
          <cell r="CZ170">
            <v>100</v>
          </cell>
          <cell r="DA170">
            <v>1.7</v>
          </cell>
          <cell r="DB170">
            <v>0</v>
          </cell>
          <cell r="DC170">
            <v>100</v>
          </cell>
          <cell r="DD170">
            <v>0.4</v>
          </cell>
          <cell r="DE170">
            <v>0</v>
          </cell>
          <cell r="DF170">
            <v>100</v>
          </cell>
        </row>
        <row r="171">
          <cell r="F171" t="str">
            <v>دانشگاه زنجان</v>
          </cell>
          <cell r="G171" t="str">
            <v xml:space="preserve">احداث  و تجهیز ساختمان دانشکده تربیت بدنی(بخش اداری و آموزشی ساختمان مجموعه ورزشی سابق )                             </v>
          </cell>
          <cell r="BK171">
            <v>3.5</v>
          </cell>
          <cell r="BL171">
            <v>50</v>
          </cell>
          <cell r="BM171">
            <v>0</v>
          </cell>
          <cell r="BN171">
            <v>0.7</v>
          </cell>
          <cell r="BO171">
            <v>90</v>
          </cell>
          <cell r="BP171">
            <v>0</v>
          </cell>
          <cell r="BQ171">
            <v>8</v>
          </cell>
          <cell r="BR171">
            <v>80</v>
          </cell>
          <cell r="BS171">
            <v>0</v>
          </cell>
          <cell r="BT171">
            <v>26.2</v>
          </cell>
          <cell r="BU171">
            <v>70</v>
          </cell>
          <cell r="BV171">
            <v>0</v>
          </cell>
          <cell r="BW171">
            <v>11.2</v>
          </cell>
          <cell r="BX171">
            <v>80</v>
          </cell>
          <cell r="BY171">
            <v>0</v>
          </cell>
          <cell r="BZ171">
            <v>7.1</v>
          </cell>
          <cell r="CA171">
            <v>75</v>
          </cell>
          <cell r="CB171">
            <v>0</v>
          </cell>
          <cell r="CC171">
            <v>6.8</v>
          </cell>
          <cell r="CD171">
            <v>60</v>
          </cell>
          <cell r="CE171">
            <v>0</v>
          </cell>
          <cell r="CF171">
            <v>4.7</v>
          </cell>
          <cell r="CG171">
            <v>50</v>
          </cell>
          <cell r="CH171">
            <v>0</v>
          </cell>
          <cell r="CI171">
            <v>1.4</v>
          </cell>
          <cell r="CJ171">
            <v>0</v>
          </cell>
          <cell r="CK171">
            <v>0</v>
          </cell>
          <cell r="CL171">
            <v>12</v>
          </cell>
          <cell r="CM171">
            <v>0</v>
          </cell>
          <cell r="CN171">
            <v>0</v>
          </cell>
          <cell r="CO171">
            <v>4.5999999999999996</v>
          </cell>
          <cell r="CP171">
            <v>60</v>
          </cell>
          <cell r="CQ171">
            <v>0</v>
          </cell>
          <cell r="CR171">
            <v>0.5</v>
          </cell>
          <cell r="CS171">
            <v>0</v>
          </cell>
          <cell r="CT171">
            <v>0</v>
          </cell>
          <cell r="CU171">
            <v>9.6999999999999993</v>
          </cell>
          <cell r="CV171">
            <v>0</v>
          </cell>
          <cell r="CW171">
            <v>0</v>
          </cell>
          <cell r="CX171">
            <v>1.5</v>
          </cell>
          <cell r="CY171">
            <v>20</v>
          </cell>
          <cell r="CZ171">
            <v>0</v>
          </cell>
          <cell r="DA171">
            <v>1.7</v>
          </cell>
          <cell r="DB171">
            <v>0</v>
          </cell>
          <cell r="DC171">
            <v>0</v>
          </cell>
          <cell r="DD171">
            <v>0.4</v>
          </cell>
          <cell r="DE171">
            <v>0</v>
          </cell>
          <cell r="DF171">
            <v>0</v>
          </cell>
        </row>
        <row r="172">
          <cell r="F172" t="str">
            <v>دانشگاه زنجان</v>
          </cell>
          <cell r="G172" t="str">
            <v xml:space="preserve">تکمبل ساختمان غذا خوری و مطالعه  خوابگاه خواهران </v>
          </cell>
          <cell r="BK172">
            <v>3.5</v>
          </cell>
          <cell r="BL172">
            <v>75</v>
          </cell>
          <cell r="BM172">
            <v>0</v>
          </cell>
          <cell r="BN172">
            <v>0.7</v>
          </cell>
          <cell r="BO172">
            <v>95</v>
          </cell>
          <cell r="BP172">
            <v>0</v>
          </cell>
          <cell r="BQ172">
            <v>8</v>
          </cell>
          <cell r="BR172">
            <v>100</v>
          </cell>
          <cell r="BS172">
            <v>0</v>
          </cell>
          <cell r="BT172">
            <v>26.2</v>
          </cell>
          <cell r="BU172">
            <v>100</v>
          </cell>
          <cell r="BV172">
            <v>0</v>
          </cell>
          <cell r="BW172">
            <v>11.2</v>
          </cell>
          <cell r="BX172">
            <v>100</v>
          </cell>
          <cell r="BY172">
            <v>0</v>
          </cell>
          <cell r="BZ172">
            <v>7.1</v>
          </cell>
          <cell r="CA172">
            <v>75</v>
          </cell>
          <cell r="CB172">
            <v>0</v>
          </cell>
          <cell r="CC172">
            <v>6.8</v>
          </cell>
          <cell r="CD172">
            <v>10</v>
          </cell>
          <cell r="CE172">
            <v>0</v>
          </cell>
          <cell r="CF172">
            <v>4.7</v>
          </cell>
          <cell r="CG172">
            <v>20</v>
          </cell>
          <cell r="CH172">
            <v>0</v>
          </cell>
          <cell r="CI172">
            <v>1.4</v>
          </cell>
          <cell r="CJ172">
            <v>0</v>
          </cell>
          <cell r="CK172">
            <v>0</v>
          </cell>
          <cell r="CL172">
            <v>12</v>
          </cell>
          <cell r="CM172">
            <v>0</v>
          </cell>
          <cell r="CN172">
            <v>0</v>
          </cell>
          <cell r="CO172">
            <v>4.5999999999999996</v>
          </cell>
          <cell r="CP172">
            <v>10</v>
          </cell>
          <cell r="CQ172">
            <v>0</v>
          </cell>
          <cell r="CR172">
            <v>0.5</v>
          </cell>
          <cell r="CS172">
            <v>0</v>
          </cell>
          <cell r="CT172">
            <v>0</v>
          </cell>
          <cell r="CU172">
            <v>9.6999999999999993</v>
          </cell>
          <cell r="CV172">
            <v>0</v>
          </cell>
          <cell r="CW172">
            <v>0</v>
          </cell>
          <cell r="CX172">
            <v>1.5</v>
          </cell>
          <cell r="CY172">
            <v>0</v>
          </cell>
          <cell r="CZ172">
            <v>0</v>
          </cell>
          <cell r="DA172">
            <v>1.7</v>
          </cell>
          <cell r="DB172">
            <v>0</v>
          </cell>
          <cell r="DC172">
            <v>0</v>
          </cell>
          <cell r="DD172">
            <v>0.4</v>
          </cell>
          <cell r="DE172">
            <v>0</v>
          </cell>
          <cell r="DF172">
            <v>0</v>
          </cell>
        </row>
        <row r="173">
          <cell r="F173" t="str">
            <v>دانشگاه سمنان</v>
          </cell>
          <cell r="G173" t="str">
            <v>احداث دانشکده شیمی، نفت و گاز</v>
          </cell>
          <cell r="BK173">
            <v>3.5</v>
          </cell>
          <cell r="BL173">
            <v>0</v>
          </cell>
          <cell r="BM173">
            <v>0</v>
          </cell>
          <cell r="BN173">
            <v>0.7</v>
          </cell>
          <cell r="BO173">
            <v>100</v>
          </cell>
          <cell r="BP173">
            <v>0</v>
          </cell>
          <cell r="BQ173">
            <v>8</v>
          </cell>
          <cell r="BR173">
            <v>100</v>
          </cell>
          <cell r="BS173">
            <v>0</v>
          </cell>
          <cell r="BT173">
            <v>26.2</v>
          </cell>
          <cell r="BU173">
            <v>43</v>
          </cell>
          <cell r="BV173">
            <v>0</v>
          </cell>
          <cell r="BW173">
            <v>11.2</v>
          </cell>
          <cell r="BX173">
            <v>0</v>
          </cell>
          <cell r="BY173">
            <v>0</v>
          </cell>
          <cell r="BZ173">
            <v>7.1</v>
          </cell>
          <cell r="CA173">
            <v>0</v>
          </cell>
          <cell r="CB173">
            <v>0</v>
          </cell>
          <cell r="CC173">
            <v>6.8</v>
          </cell>
          <cell r="CD173">
            <v>0</v>
          </cell>
          <cell r="CE173">
            <v>0</v>
          </cell>
          <cell r="CF173">
            <v>4.7</v>
          </cell>
          <cell r="CG173">
            <v>0</v>
          </cell>
          <cell r="CH173">
            <v>0</v>
          </cell>
          <cell r="CI173">
            <v>1.4</v>
          </cell>
          <cell r="CJ173">
            <v>0</v>
          </cell>
          <cell r="CK173">
            <v>0</v>
          </cell>
          <cell r="CL173">
            <v>12</v>
          </cell>
          <cell r="CM173">
            <v>0</v>
          </cell>
          <cell r="CN173">
            <v>0</v>
          </cell>
          <cell r="CO173">
            <v>4.5999999999999996</v>
          </cell>
          <cell r="CP173">
            <v>0</v>
          </cell>
          <cell r="CQ173">
            <v>0</v>
          </cell>
          <cell r="CR173">
            <v>0.5</v>
          </cell>
          <cell r="CS173">
            <v>0</v>
          </cell>
          <cell r="CT173">
            <v>0</v>
          </cell>
          <cell r="CU173">
            <v>9.6999999999999993</v>
          </cell>
          <cell r="CV173">
            <v>0</v>
          </cell>
          <cell r="CW173">
            <v>0</v>
          </cell>
          <cell r="CX173">
            <v>1.5</v>
          </cell>
          <cell r="CY173">
            <v>0</v>
          </cell>
          <cell r="CZ173">
            <v>0</v>
          </cell>
          <cell r="DA173">
            <v>1.7</v>
          </cell>
          <cell r="DB173">
            <v>0</v>
          </cell>
          <cell r="DC173">
            <v>0</v>
          </cell>
          <cell r="DD173">
            <v>0.4</v>
          </cell>
          <cell r="DE173">
            <v>0</v>
          </cell>
          <cell r="DF173">
            <v>0</v>
          </cell>
        </row>
        <row r="174">
          <cell r="F174" t="str">
            <v>دانشگاه علوم کشاورزی و منابع طبیعی گرگان</v>
          </cell>
          <cell r="G174" t="str">
            <v>پایلوت پلنت صنایع غذایی</v>
          </cell>
          <cell r="BK174">
            <v>3.5</v>
          </cell>
          <cell r="BL174">
            <v>100</v>
          </cell>
          <cell r="BM174">
            <v>0</v>
          </cell>
          <cell r="BN174">
            <v>0.7</v>
          </cell>
          <cell r="BO174">
            <v>100</v>
          </cell>
          <cell r="BP174">
            <v>0</v>
          </cell>
          <cell r="BQ174">
            <v>8</v>
          </cell>
          <cell r="BR174">
            <v>100</v>
          </cell>
          <cell r="BS174">
            <v>0</v>
          </cell>
          <cell r="BT174">
            <v>26.2</v>
          </cell>
          <cell r="BU174">
            <v>100</v>
          </cell>
          <cell r="BV174">
            <v>0</v>
          </cell>
          <cell r="BW174">
            <v>11.2</v>
          </cell>
          <cell r="BX174">
            <v>100</v>
          </cell>
          <cell r="BY174">
            <v>0</v>
          </cell>
          <cell r="BZ174">
            <v>7.1</v>
          </cell>
          <cell r="CA174">
            <v>70</v>
          </cell>
          <cell r="CB174">
            <v>30</v>
          </cell>
          <cell r="CC174">
            <v>6.8</v>
          </cell>
          <cell r="CD174">
            <v>70</v>
          </cell>
          <cell r="CE174">
            <v>30</v>
          </cell>
          <cell r="CF174">
            <v>4.7</v>
          </cell>
          <cell r="CG174">
            <v>70</v>
          </cell>
          <cell r="CH174">
            <v>30</v>
          </cell>
          <cell r="CI174">
            <v>1.4</v>
          </cell>
          <cell r="CJ174">
            <v>0</v>
          </cell>
          <cell r="CK174">
            <v>100</v>
          </cell>
          <cell r="CL174">
            <v>12</v>
          </cell>
          <cell r="CM174">
            <v>0</v>
          </cell>
          <cell r="CN174">
            <v>100</v>
          </cell>
          <cell r="CO174">
            <v>4.5999999999999996</v>
          </cell>
          <cell r="CP174">
            <v>100</v>
          </cell>
          <cell r="CQ174">
            <v>0</v>
          </cell>
          <cell r="CR174">
            <v>0.5</v>
          </cell>
          <cell r="CS174">
            <v>0</v>
          </cell>
          <cell r="CT174">
            <v>100</v>
          </cell>
          <cell r="CU174">
            <v>9.6999999999999993</v>
          </cell>
          <cell r="CV174">
            <v>0</v>
          </cell>
          <cell r="CW174">
            <v>100</v>
          </cell>
          <cell r="CX174">
            <v>1.5</v>
          </cell>
          <cell r="CY174">
            <v>0</v>
          </cell>
          <cell r="CZ174">
            <v>100</v>
          </cell>
          <cell r="DA174">
            <v>1.7</v>
          </cell>
          <cell r="DB174">
            <v>0</v>
          </cell>
          <cell r="DC174">
            <v>100</v>
          </cell>
          <cell r="DD174">
            <v>0.4</v>
          </cell>
          <cell r="DE174">
            <v>0</v>
          </cell>
          <cell r="DF174">
            <v>100</v>
          </cell>
        </row>
        <row r="175">
          <cell r="F175" t="str">
            <v>دانشگاه علوم کشاورزی و منابع طبیعی گرگان</v>
          </cell>
          <cell r="G175" t="str">
            <v>کارگاه صنایع چوب</v>
          </cell>
          <cell r="BK175">
            <v>3.5</v>
          </cell>
          <cell r="BL175">
            <v>100</v>
          </cell>
          <cell r="BM175">
            <v>0</v>
          </cell>
          <cell r="BN175">
            <v>0.7</v>
          </cell>
          <cell r="BO175">
            <v>100</v>
          </cell>
          <cell r="BP175">
            <v>0</v>
          </cell>
          <cell r="BQ175">
            <v>8</v>
          </cell>
          <cell r="BR175">
            <v>100</v>
          </cell>
          <cell r="BS175">
            <v>0</v>
          </cell>
          <cell r="BT175">
            <v>26.2</v>
          </cell>
          <cell r="BU175">
            <v>100</v>
          </cell>
          <cell r="BV175">
            <v>0</v>
          </cell>
          <cell r="BW175">
            <v>11.2</v>
          </cell>
          <cell r="BX175">
            <v>100</v>
          </cell>
          <cell r="BY175">
            <v>0</v>
          </cell>
          <cell r="BZ175">
            <v>7.1</v>
          </cell>
          <cell r="CA175">
            <v>75</v>
          </cell>
          <cell r="CB175">
            <v>25</v>
          </cell>
          <cell r="CC175">
            <v>6.8</v>
          </cell>
          <cell r="CD175">
            <v>75</v>
          </cell>
          <cell r="CE175">
            <v>25</v>
          </cell>
          <cell r="CF175">
            <v>4.7</v>
          </cell>
          <cell r="CG175">
            <v>75</v>
          </cell>
          <cell r="CH175">
            <v>25</v>
          </cell>
          <cell r="CI175">
            <v>1.4</v>
          </cell>
          <cell r="CJ175">
            <v>0</v>
          </cell>
          <cell r="CK175">
            <v>100</v>
          </cell>
          <cell r="CL175">
            <v>12</v>
          </cell>
          <cell r="CM175">
            <v>0</v>
          </cell>
          <cell r="CN175">
            <v>100</v>
          </cell>
          <cell r="CO175">
            <v>4.5999999999999996</v>
          </cell>
          <cell r="CP175">
            <v>100</v>
          </cell>
          <cell r="CQ175">
            <v>0</v>
          </cell>
          <cell r="CR175">
            <v>0.5</v>
          </cell>
          <cell r="CS175">
            <v>0</v>
          </cell>
          <cell r="CT175">
            <v>100</v>
          </cell>
          <cell r="CU175">
            <v>9.6999999999999993</v>
          </cell>
          <cell r="CV175">
            <v>0</v>
          </cell>
          <cell r="CW175">
            <v>100</v>
          </cell>
          <cell r="CX175">
            <v>1.5</v>
          </cell>
          <cell r="CY175">
            <v>0</v>
          </cell>
          <cell r="CZ175">
            <v>100</v>
          </cell>
          <cell r="DA175">
            <v>1.7</v>
          </cell>
          <cell r="DB175">
            <v>0</v>
          </cell>
          <cell r="DC175">
            <v>100</v>
          </cell>
          <cell r="DD175">
            <v>0.4</v>
          </cell>
          <cell r="DE175">
            <v>0</v>
          </cell>
          <cell r="DF175">
            <v>100</v>
          </cell>
        </row>
        <row r="176">
          <cell r="F176" t="str">
            <v>دانشگاه علوم کشاورزی و منابع طبیعی گرگان</v>
          </cell>
          <cell r="G176" t="str">
            <v>کارگاه کار آفرینی</v>
          </cell>
          <cell r="BK176">
            <v>3.5</v>
          </cell>
          <cell r="BL176">
            <v>100</v>
          </cell>
          <cell r="BM176">
            <v>0</v>
          </cell>
          <cell r="BN176">
            <v>0.7</v>
          </cell>
          <cell r="BO176">
            <v>100</v>
          </cell>
          <cell r="BP176">
            <v>0</v>
          </cell>
          <cell r="BQ176">
            <v>8</v>
          </cell>
          <cell r="BR176">
            <v>100</v>
          </cell>
          <cell r="BS176">
            <v>0</v>
          </cell>
          <cell r="BT176">
            <v>26.2</v>
          </cell>
          <cell r="BU176">
            <v>100</v>
          </cell>
          <cell r="BV176">
            <v>0</v>
          </cell>
          <cell r="BW176">
            <v>11.2</v>
          </cell>
          <cell r="BX176">
            <v>100</v>
          </cell>
          <cell r="BY176">
            <v>0</v>
          </cell>
          <cell r="BZ176">
            <v>7.1</v>
          </cell>
          <cell r="CA176">
            <v>10</v>
          </cell>
          <cell r="CB176">
            <v>90</v>
          </cell>
          <cell r="CC176">
            <v>6.8</v>
          </cell>
          <cell r="CD176">
            <v>0</v>
          </cell>
          <cell r="CE176">
            <v>100</v>
          </cell>
          <cell r="CF176">
            <v>4.7</v>
          </cell>
          <cell r="CG176">
            <v>0</v>
          </cell>
          <cell r="CH176">
            <v>100</v>
          </cell>
          <cell r="CI176">
            <v>1.4</v>
          </cell>
          <cell r="CJ176">
            <v>0</v>
          </cell>
          <cell r="CK176">
            <v>100</v>
          </cell>
          <cell r="CL176">
            <v>12</v>
          </cell>
          <cell r="CM176">
            <v>0</v>
          </cell>
          <cell r="CN176">
            <v>100</v>
          </cell>
          <cell r="CO176">
            <v>4.5999999999999996</v>
          </cell>
          <cell r="CP176">
            <v>0</v>
          </cell>
          <cell r="CQ176">
            <v>100</v>
          </cell>
          <cell r="CR176">
            <v>0.5</v>
          </cell>
          <cell r="CS176">
            <v>0</v>
          </cell>
          <cell r="CT176">
            <v>100</v>
          </cell>
          <cell r="CU176">
            <v>9.6999999999999993</v>
          </cell>
          <cell r="CV176">
            <v>0</v>
          </cell>
          <cell r="CW176">
            <v>100</v>
          </cell>
          <cell r="CX176">
            <v>1.5</v>
          </cell>
          <cell r="CY176">
            <v>0</v>
          </cell>
          <cell r="CZ176">
            <v>100</v>
          </cell>
          <cell r="DA176">
            <v>1.7</v>
          </cell>
          <cell r="DB176">
            <v>0</v>
          </cell>
          <cell r="DC176">
            <v>100</v>
          </cell>
          <cell r="DD176">
            <v>0.4</v>
          </cell>
          <cell r="DE176">
            <v>0</v>
          </cell>
          <cell r="DF176">
            <v>100</v>
          </cell>
        </row>
        <row r="177">
          <cell r="F177" t="str">
            <v>دانشگاه علوم کشاورزی و منابع طبیعی گرگان</v>
          </cell>
          <cell r="G177" t="str">
            <v>آزمایشگاه آب و رسوب</v>
          </cell>
          <cell r="BK177">
            <v>3.5</v>
          </cell>
          <cell r="BL177">
            <v>100</v>
          </cell>
          <cell r="BM177">
            <v>0</v>
          </cell>
          <cell r="BN177">
            <v>0.7</v>
          </cell>
          <cell r="BO177">
            <v>100</v>
          </cell>
          <cell r="BP177">
            <v>0</v>
          </cell>
          <cell r="BQ177">
            <v>8</v>
          </cell>
          <cell r="BR177">
            <v>100</v>
          </cell>
          <cell r="BS177">
            <v>0</v>
          </cell>
          <cell r="BT177">
            <v>26.2</v>
          </cell>
          <cell r="BU177">
            <v>100</v>
          </cell>
          <cell r="BV177">
            <v>0</v>
          </cell>
          <cell r="BW177">
            <v>11.2</v>
          </cell>
          <cell r="BX177">
            <v>100</v>
          </cell>
          <cell r="BY177">
            <v>0</v>
          </cell>
          <cell r="BZ177">
            <v>7.1</v>
          </cell>
          <cell r="CA177">
            <v>100</v>
          </cell>
          <cell r="CB177">
            <v>0</v>
          </cell>
          <cell r="CC177">
            <v>6.8</v>
          </cell>
          <cell r="CD177">
            <v>100</v>
          </cell>
          <cell r="CE177">
            <v>0</v>
          </cell>
          <cell r="CF177">
            <v>4.7</v>
          </cell>
          <cell r="CG177">
            <v>100</v>
          </cell>
          <cell r="CH177">
            <v>0</v>
          </cell>
          <cell r="CI177">
            <v>1.4</v>
          </cell>
          <cell r="CJ177">
            <v>100</v>
          </cell>
          <cell r="CK177">
            <v>0</v>
          </cell>
          <cell r="CL177">
            <v>12</v>
          </cell>
          <cell r="CM177">
            <v>100</v>
          </cell>
          <cell r="CN177">
            <v>0</v>
          </cell>
          <cell r="CO177">
            <v>4.5999999999999996</v>
          </cell>
          <cell r="CP177">
            <v>100</v>
          </cell>
          <cell r="CQ177">
            <v>0</v>
          </cell>
          <cell r="CR177">
            <v>0.5</v>
          </cell>
          <cell r="CS177">
            <v>100</v>
          </cell>
          <cell r="CT177">
            <v>0</v>
          </cell>
          <cell r="CU177">
            <v>9.6999999999999993</v>
          </cell>
          <cell r="CV177">
            <v>0</v>
          </cell>
          <cell r="CW177">
            <v>100</v>
          </cell>
          <cell r="CX177">
            <v>1.5</v>
          </cell>
          <cell r="CY177">
            <v>0</v>
          </cell>
          <cell r="CZ177">
            <v>100</v>
          </cell>
          <cell r="DA177">
            <v>1.7</v>
          </cell>
          <cell r="DB177">
            <v>0</v>
          </cell>
          <cell r="DC177">
            <v>100</v>
          </cell>
          <cell r="DD177">
            <v>0.4</v>
          </cell>
          <cell r="DE177">
            <v>0</v>
          </cell>
          <cell r="DF177">
            <v>100</v>
          </cell>
        </row>
        <row r="178">
          <cell r="F178" t="str">
            <v>دانشگاه خلیج فارس</v>
          </cell>
          <cell r="G178" t="str">
            <v>تکمیل ساختمان مرکز رشد علم و فناوری</v>
          </cell>
          <cell r="BK178">
            <v>3.5</v>
          </cell>
          <cell r="BL178">
            <v>100</v>
          </cell>
          <cell r="BM178">
            <v>0</v>
          </cell>
          <cell r="BN178">
            <v>0.7</v>
          </cell>
          <cell r="BO178">
            <v>100</v>
          </cell>
          <cell r="BP178">
            <v>0</v>
          </cell>
          <cell r="BQ178">
            <v>8</v>
          </cell>
          <cell r="BR178">
            <v>100</v>
          </cell>
          <cell r="BS178">
            <v>0</v>
          </cell>
          <cell r="BT178">
            <v>26.2</v>
          </cell>
          <cell r="BU178">
            <v>100</v>
          </cell>
          <cell r="BV178">
            <v>0</v>
          </cell>
          <cell r="BW178">
            <v>11.2</v>
          </cell>
          <cell r="BX178">
            <v>80</v>
          </cell>
          <cell r="BY178">
            <v>20</v>
          </cell>
          <cell r="BZ178">
            <v>7.1</v>
          </cell>
          <cell r="CA178">
            <v>50</v>
          </cell>
          <cell r="CB178">
            <v>50</v>
          </cell>
          <cell r="CC178">
            <v>6.8</v>
          </cell>
          <cell r="CD178">
            <v>0</v>
          </cell>
          <cell r="CE178">
            <v>50</v>
          </cell>
          <cell r="CF178">
            <v>4.7</v>
          </cell>
          <cell r="CG178">
            <v>0</v>
          </cell>
          <cell r="CH178">
            <v>50</v>
          </cell>
          <cell r="CI178">
            <v>1.4</v>
          </cell>
          <cell r="CJ178">
            <v>0</v>
          </cell>
          <cell r="CK178">
            <v>50</v>
          </cell>
          <cell r="CL178">
            <v>12</v>
          </cell>
          <cell r="CM178">
            <v>0</v>
          </cell>
          <cell r="CN178">
            <v>50</v>
          </cell>
          <cell r="CO178">
            <v>4.5999999999999996</v>
          </cell>
          <cell r="CP178">
            <v>0</v>
          </cell>
          <cell r="CQ178">
            <v>45</v>
          </cell>
          <cell r="CR178">
            <v>0.5</v>
          </cell>
          <cell r="CS178">
            <v>0</v>
          </cell>
          <cell r="CT178">
            <v>0</v>
          </cell>
          <cell r="CU178">
            <v>9.6999999999999993</v>
          </cell>
          <cell r="CV178">
            <v>0</v>
          </cell>
          <cell r="CW178">
            <v>0</v>
          </cell>
          <cell r="CX178">
            <v>1.5</v>
          </cell>
          <cell r="CY178">
            <v>0</v>
          </cell>
          <cell r="CZ178">
            <v>0</v>
          </cell>
          <cell r="DA178">
            <v>1.7</v>
          </cell>
          <cell r="DB178">
            <v>0</v>
          </cell>
          <cell r="DC178">
            <v>0</v>
          </cell>
          <cell r="DD178">
            <v>0.4</v>
          </cell>
          <cell r="DE178">
            <v>0</v>
          </cell>
          <cell r="DF178">
            <v>0</v>
          </cell>
        </row>
        <row r="179">
          <cell r="F179" t="str">
            <v xml:space="preserve">دانشگاه صنعتی ارومیه </v>
          </cell>
          <cell r="G179" t="str">
            <v xml:space="preserve">تکمیل ساختمان کلاسهای سایت اصلی </v>
          </cell>
          <cell r="BK179">
            <v>3.5</v>
          </cell>
          <cell r="BL179">
            <v>100</v>
          </cell>
          <cell r="BM179">
            <v>0</v>
          </cell>
          <cell r="BN179">
            <v>0.7</v>
          </cell>
          <cell r="BO179">
            <v>100</v>
          </cell>
          <cell r="BP179">
            <v>0</v>
          </cell>
          <cell r="BQ179">
            <v>8</v>
          </cell>
          <cell r="BR179">
            <v>100</v>
          </cell>
          <cell r="BS179">
            <v>0</v>
          </cell>
          <cell r="BT179">
            <v>26.2</v>
          </cell>
          <cell r="BU179">
            <v>100</v>
          </cell>
          <cell r="BV179">
            <v>0</v>
          </cell>
          <cell r="BW179">
            <v>11.2</v>
          </cell>
          <cell r="BX179">
            <v>100</v>
          </cell>
          <cell r="BY179">
            <v>0</v>
          </cell>
          <cell r="BZ179">
            <v>7.1</v>
          </cell>
          <cell r="CA179">
            <v>50</v>
          </cell>
          <cell r="CB179">
            <v>50</v>
          </cell>
          <cell r="CC179">
            <v>6.8</v>
          </cell>
          <cell r="CD179">
            <v>27</v>
          </cell>
          <cell r="CE179">
            <v>73</v>
          </cell>
          <cell r="CF179">
            <v>4.7</v>
          </cell>
          <cell r="CG179">
            <v>0</v>
          </cell>
          <cell r="CH179">
            <v>100</v>
          </cell>
          <cell r="CI179">
            <v>1.4</v>
          </cell>
          <cell r="CJ179">
            <v>0</v>
          </cell>
          <cell r="CK179">
            <v>100</v>
          </cell>
          <cell r="CL179">
            <v>12</v>
          </cell>
          <cell r="CM179">
            <v>0</v>
          </cell>
          <cell r="CN179">
            <v>100</v>
          </cell>
          <cell r="CO179">
            <v>4.5999999999999996</v>
          </cell>
          <cell r="CP179">
            <v>0</v>
          </cell>
          <cell r="CQ179">
            <v>100</v>
          </cell>
          <cell r="CR179">
            <v>0.5</v>
          </cell>
          <cell r="CS179">
            <v>0</v>
          </cell>
          <cell r="CT179">
            <v>100</v>
          </cell>
          <cell r="CU179">
            <v>9.6999999999999993</v>
          </cell>
          <cell r="CV179">
            <v>0</v>
          </cell>
          <cell r="CW179">
            <v>100</v>
          </cell>
          <cell r="CX179">
            <v>1.5</v>
          </cell>
          <cell r="CY179">
            <v>0</v>
          </cell>
          <cell r="CZ179">
            <v>100</v>
          </cell>
          <cell r="DA179">
            <v>1.7</v>
          </cell>
          <cell r="DB179">
            <v>0</v>
          </cell>
          <cell r="DC179">
            <v>100</v>
          </cell>
          <cell r="DD179">
            <v>0.4</v>
          </cell>
          <cell r="DE179">
            <v>0</v>
          </cell>
          <cell r="DF179">
            <v>100</v>
          </cell>
        </row>
        <row r="180">
          <cell r="F180" t="str">
            <v xml:space="preserve">دانشگاه صنعتی ارومیه </v>
          </cell>
          <cell r="G180" t="str">
            <v xml:space="preserve">تکمیل ساختمان و تجهیز آزمایشگاه مرکزی </v>
          </cell>
          <cell r="BK180">
            <v>3.5</v>
          </cell>
          <cell r="BL180">
            <v>100</v>
          </cell>
          <cell r="BM180">
            <v>0</v>
          </cell>
          <cell r="BN180">
            <v>0.7</v>
          </cell>
          <cell r="BO180">
            <v>100</v>
          </cell>
          <cell r="BP180">
            <v>0</v>
          </cell>
          <cell r="BQ180">
            <v>8</v>
          </cell>
          <cell r="BR180">
            <v>100</v>
          </cell>
          <cell r="BS180">
            <v>0</v>
          </cell>
          <cell r="BT180">
            <v>26.2</v>
          </cell>
          <cell r="BU180">
            <v>100</v>
          </cell>
          <cell r="BV180">
            <v>0</v>
          </cell>
          <cell r="BW180">
            <v>11.2</v>
          </cell>
          <cell r="BX180">
            <v>100</v>
          </cell>
          <cell r="BY180">
            <v>0</v>
          </cell>
          <cell r="BZ180">
            <v>7.1</v>
          </cell>
          <cell r="CA180">
            <v>50</v>
          </cell>
          <cell r="CB180">
            <v>50</v>
          </cell>
          <cell r="CC180">
            <v>6.8</v>
          </cell>
          <cell r="CD180">
            <v>27</v>
          </cell>
          <cell r="CE180">
            <v>73</v>
          </cell>
          <cell r="CF180">
            <v>4.7</v>
          </cell>
          <cell r="CG180">
            <v>0</v>
          </cell>
          <cell r="CH180">
            <v>100</v>
          </cell>
          <cell r="CI180">
            <v>1.4</v>
          </cell>
          <cell r="CJ180">
            <v>0</v>
          </cell>
          <cell r="CK180">
            <v>100</v>
          </cell>
          <cell r="CL180">
            <v>12</v>
          </cell>
          <cell r="CM180">
            <v>0</v>
          </cell>
          <cell r="CN180">
            <v>100</v>
          </cell>
          <cell r="CO180">
            <v>4.5999999999999996</v>
          </cell>
          <cell r="CP180">
            <v>0</v>
          </cell>
          <cell r="CQ180">
            <v>100</v>
          </cell>
          <cell r="CR180">
            <v>0.5</v>
          </cell>
          <cell r="CS180">
            <v>0</v>
          </cell>
          <cell r="CT180">
            <v>100</v>
          </cell>
          <cell r="CU180">
            <v>9.6999999999999993</v>
          </cell>
          <cell r="CV180">
            <v>0</v>
          </cell>
          <cell r="CW180">
            <v>100</v>
          </cell>
          <cell r="CX180">
            <v>1.5</v>
          </cell>
          <cell r="CY180">
            <v>0</v>
          </cell>
          <cell r="CZ180">
            <v>100</v>
          </cell>
          <cell r="DA180">
            <v>1.7</v>
          </cell>
          <cell r="DB180">
            <v>0</v>
          </cell>
          <cell r="DC180">
            <v>100</v>
          </cell>
          <cell r="DD180">
            <v>0.4</v>
          </cell>
          <cell r="DE180">
            <v>0</v>
          </cell>
          <cell r="DF180">
            <v>100</v>
          </cell>
        </row>
        <row r="181">
          <cell r="F181" t="str">
            <v xml:space="preserve">دانشگاه صنعتی ارومیه </v>
          </cell>
          <cell r="G181" t="str">
            <v>تکمیل ساختمان کلاسها</v>
          </cell>
          <cell r="BK181">
            <v>3.5</v>
          </cell>
          <cell r="BL181">
            <v>0</v>
          </cell>
          <cell r="BM181">
            <v>0</v>
          </cell>
          <cell r="BN181">
            <v>0.7</v>
          </cell>
          <cell r="BO181">
            <v>0</v>
          </cell>
          <cell r="BP181">
            <v>0</v>
          </cell>
          <cell r="BQ181">
            <v>8</v>
          </cell>
          <cell r="BR181">
            <v>0</v>
          </cell>
          <cell r="BS181">
            <v>0</v>
          </cell>
          <cell r="BT181">
            <v>26.2</v>
          </cell>
          <cell r="BU181">
            <v>0</v>
          </cell>
          <cell r="BV181">
            <v>0</v>
          </cell>
          <cell r="BW181">
            <v>11.2</v>
          </cell>
          <cell r="BX181">
            <v>0</v>
          </cell>
          <cell r="BY181">
            <v>0</v>
          </cell>
          <cell r="BZ181">
            <v>7.1</v>
          </cell>
          <cell r="CA181">
            <v>0</v>
          </cell>
          <cell r="CB181">
            <v>0</v>
          </cell>
          <cell r="CC181">
            <v>6.8</v>
          </cell>
          <cell r="CD181">
            <v>0</v>
          </cell>
          <cell r="CE181">
            <v>0</v>
          </cell>
          <cell r="CF181">
            <v>4.7</v>
          </cell>
          <cell r="CG181">
            <v>0</v>
          </cell>
          <cell r="CH181">
            <v>0</v>
          </cell>
          <cell r="CI181">
            <v>1.4</v>
          </cell>
          <cell r="CJ181">
            <v>0</v>
          </cell>
          <cell r="CK181">
            <v>0</v>
          </cell>
          <cell r="CL181">
            <v>12</v>
          </cell>
          <cell r="CM181">
            <v>0</v>
          </cell>
          <cell r="CN181">
            <v>0</v>
          </cell>
          <cell r="CO181">
            <v>4.5999999999999996</v>
          </cell>
          <cell r="CP181">
            <v>0</v>
          </cell>
          <cell r="CQ181">
            <v>0</v>
          </cell>
          <cell r="CR181">
            <v>0.5</v>
          </cell>
          <cell r="CS181">
            <v>0</v>
          </cell>
          <cell r="CT181">
            <v>0</v>
          </cell>
          <cell r="CU181">
            <v>9.6999999999999993</v>
          </cell>
          <cell r="CV181">
            <v>0</v>
          </cell>
          <cell r="CW181">
            <v>0</v>
          </cell>
          <cell r="CX181">
            <v>1.5</v>
          </cell>
          <cell r="CY181">
            <v>0</v>
          </cell>
          <cell r="CZ181">
            <v>0</v>
          </cell>
          <cell r="DA181">
            <v>1.7</v>
          </cell>
          <cell r="DB181">
            <v>0</v>
          </cell>
          <cell r="DC181">
            <v>0</v>
          </cell>
          <cell r="DD181">
            <v>0.4</v>
          </cell>
          <cell r="DE181">
            <v>0</v>
          </cell>
          <cell r="DF181">
            <v>0</v>
          </cell>
        </row>
        <row r="182">
          <cell r="F182" t="str">
            <v xml:space="preserve">دانشگاه صنعتی ارومیه </v>
          </cell>
          <cell r="G182" t="str">
            <v xml:space="preserve">تکمیل فاز دوم ساختمان دانشکده پتروشیمی </v>
          </cell>
          <cell r="BK182">
            <v>3.5</v>
          </cell>
          <cell r="BL182">
            <v>100</v>
          </cell>
          <cell r="BM182">
            <v>0</v>
          </cell>
          <cell r="BN182">
            <v>0.7</v>
          </cell>
          <cell r="BO182">
            <v>100</v>
          </cell>
          <cell r="BP182">
            <v>0</v>
          </cell>
          <cell r="BQ182">
            <v>8</v>
          </cell>
          <cell r="BR182">
            <v>100</v>
          </cell>
          <cell r="BS182">
            <v>0</v>
          </cell>
          <cell r="BT182">
            <v>26.2</v>
          </cell>
          <cell r="BU182">
            <v>100</v>
          </cell>
          <cell r="BV182">
            <v>0</v>
          </cell>
          <cell r="BW182">
            <v>11.2</v>
          </cell>
          <cell r="BX182">
            <v>100</v>
          </cell>
          <cell r="BY182">
            <v>0</v>
          </cell>
          <cell r="BZ182">
            <v>7.1</v>
          </cell>
          <cell r="CA182">
            <v>100</v>
          </cell>
          <cell r="CB182">
            <v>0</v>
          </cell>
          <cell r="CC182">
            <v>6.8</v>
          </cell>
          <cell r="CD182">
            <v>100</v>
          </cell>
          <cell r="CE182">
            <v>0</v>
          </cell>
          <cell r="CF182">
            <v>4.7</v>
          </cell>
          <cell r="CG182">
            <v>100</v>
          </cell>
          <cell r="CH182">
            <v>0</v>
          </cell>
          <cell r="CI182">
            <v>1.4</v>
          </cell>
          <cell r="CJ182">
            <v>100</v>
          </cell>
          <cell r="CK182">
            <v>0</v>
          </cell>
          <cell r="CL182">
            <v>12</v>
          </cell>
          <cell r="CM182">
            <v>100</v>
          </cell>
          <cell r="CN182">
            <v>0</v>
          </cell>
          <cell r="CO182">
            <v>4.5999999999999996</v>
          </cell>
          <cell r="CP182">
            <v>100</v>
          </cell>
          <cell r="CQ182">
            <v>0</v>
          </cell>
          <cell r="CR182">
            <v>0.5</v>
          </cell>
          <cell r="CS182">
            <v>100</v>
          </cell>
          <cell r="CT182">
            <v>0</v>
          </cell>
          <cell r="CU182">
            <v>9.6999999999999993</v>
          </cell>
          <cell r="CV182">
            <v>100</v>
          </cell>
          <cell r="CW182">
            <v>0</v>
          </cell>
          <cell r="CX182">
            <v>1.5</v>
          </cell>
          <cell r="CY182">
            <v>100</v>
          </cell>
          <cell r="CZ182">
            <v>0</v>
          </cell>
          <cell r="DA182">
            <v>1.7</v>
          </cell>
          <cell r="DB182">
            <v>100</v>
          </cell>
          <cell r="DC182">
            <v>0</v>
          </cell>
          <cell r="DD182">
            <v>0.4</v>
          </cell>
          <cell r="DE182">
            <v>100</v>
          </cell>
          <cell r="DF182">
            <v>0</v>
          </cell>
        </row>
        <row r="183">
          <cell r="F183" t="str">
            <v xml:space="preserve">دانشگاه صنعتی ارومیه </v>
          </cell>
          <cell r="G183" t="str">
            <v>تکمیل ساختمان مرکز رشد موقوفه</v>
          </cell>
          <cell r="BK183">
            <v>3.5</v>
          </cell>
          <cell r="BL183">
            <v>100</v>
          </cell>
          <cell r="BM183">
            <v>0</v>
          </cell>
          <cell r="BN183">
            <v>0.7</v>
          </cell>
          <cell r="BO183">
            <v>100</v>
          </cell>
          <cell r="BP183">
            <v>0</v>
          </cell>
          <cell r="BQ183">
            <v>8</v>
          </cell>
          <cell r="BR183">
            <v>100</v>
          </cell>
          <cell r="BS183">
            <v>0</v>
          </cell>
          <cell r="BT183">
            <v>26.2</v>
          </cell>
          <cell r="BU183">
            <v>100</v>
          </cell>
          <cell r="BV183">
            <v>0</v>
          </cell>
          <cell r="BW183">
            <v>11.2</v>
          </cell>
          <cell r="BX183">
            <v>100</v>
          </cell>
          <cell r="BY183">
            <v>0</v>
          </cell>
          <cell r="BZ183">
            <v>7.1</v>
          </cell>
          <cell r="CA183">
            <v>100</v>
          </cell>
          <cell r="CB183">
            <v>0</v>
          </cell>
          <cell r="CC183">
            <v>6.8</v>
          </cell>
          <cell r="CD183">
            <v>90</v>
          </cell>
          <cell r="CE183">
            <v>10</v>
          </cell>
          <cell r="CF183">
            <v>4.7</v>
          </cell>
          <cell r="CG183">
            <v>65</v>
          </cell>
          <cell r="CH183">
            <v>35</v>
          </cell>
          <cell r="CI183">
            <v>1.4</v>
          </cell>
          <cell r="CJ183">
            <v>60</v>
          </cell>
          <cell r="CK183">
            <v>40</v>
          </cell>
          <cell r="CL183">
            <v>12</v>
          </cell>
          <cell r="CM183">
            <v>55</v>
          </cell>
          <cell r="CN183">
            <v>45</v>
          </cell>
          <cell r="CO183">
            <v>4.5999999999999996</v>
          </cell>
          <cell r="CP183">
            <v>100</v>
          </cell>
          <cell r="CQ183">
            <v>0</v>
          </cell>
          <cell r="CR183">
            <v>0.5</v>
          </cell>
          <cell r="CS183">
            <v>70</v>
          </cell>
          <cell r="CT183">
            <v>30</v>
          </cell>
          <cell r="CU183">
            <v>9.6999999999999993</v>
          </cell>
          <cell r="CV183">
            <v>55</v>
          </cell>
          <cell r="CW183">
            <v>45</v>
          </cell>
          <cell r="CX183">
            <v>1.5</v>
          </cell>
          <cell r="CY183">
            <v>70</v>
          </cell>
          <cell r="CZ183">
            <v>30</v>
          </cell>
          <cell r="DA183">
            <v>1.7</v>
          </cell>
          <cell r="DB183">
            <v>20</v>
          </cell>
          <cell r="DC183">
            <v>80</v>
          </cell>
          <cell r="DD183">
            <v>0.4</v>
          </cell>
          <cell r="DE183">
            <v>0</v>
          </cell>
          <cell r="DF183">
            <v>100</v>
          </cell>
        </row>
        <row r="184">
          <cell r="F184" t="str">
            <v>دانشگاه جهرم</v>
          </cell>
          <cell r="G184" t="str">
            <v>ساختمان کتابخانه مرکزی</v>
          </cell>
          <cell r="BK184">
            <v>3.5</v>
          </cell>
          <cell r="BL184">
            <v>50</v>
          </cell>
          <cell r="BM184">
            <v>50</v>
          </cell>
          <cell r="BN184">
            <v>0.7</v>
          </cell>
          <cell r="BO184">
            <v>100</v>
          </cell>
          <cell r="BP184">
            <v>0</v>
          </cell>
          <cell r="BQ184">
            <v>8</v>
          </cell>
          <cell r="BR184">
            <v>100</v>
          </cell>
          <cell r="BS184">
            <v>0</v>
          </cell>
          <cell r="BT184">
            <v>26.2</v>
          </cell>
          <cell r="BU184">
            <v>100</v>
          </cell>
          <cell r="BV184">
            <v>0</v>
          </cell>
          <cell r="BW184">
            <v>11.2</v>
          </cell>
          <cell r="BX184">
            <v>80</v>
          </cell>
          <cell r="BY184">
            <v>20</v>
          </cell>
          <cell r="BZ184">
            <v>7.1</v>
          </cell>
          <cell r="CA184">
            <v>62</v>
          </cell>
          <cell r="CB184">
            <v>38</v>
          </cell>
          <cell r="CC184">
            <v>6.8</v>
          </cell>
          <cell r="CD184">
            <v>0</v>
          </cell>
          <cell r="CE184">
            <v>100</v>
          </cell>
          <cell r="CF184">
            <v>4.7</v>
          </cell>
          <cell r="CG184">
            <v>0</v>
          </cell>
          <cell r="CH184">
            <v>100</v>
          </cell>
          <cell r="CI184">
            <v>1.4</v>
          </cell>
          <cell r="CJ184">
            <v>0</v>
          </cell>
          <cell r="CK184">
            <v>100</v>
          </cell>
          <cell r="CL184">
            <v>12</v>
          </cell>
          <cell r="CM184">
            <v>0</v>
          </cell>
          <cell r="CN184">
            <v>100</v>
          </cell>
          <cell r="CO184">
            <v>4.5999999999999996</v>
          </cell>
          <cell r="CP184">
            <v>0</v>
          </cell>
          <cell r="CQ184">
            <v>100</v>
          </cell>
          <cell r="CR184">
            <v>0.5</v>
          </cell>
          <cell r="CS184">
            <v>0</v>
          </cell>
          <cell r="CT184">
            <v>100</v>
          </cell>
          <cell r="CU184">
            <v>9.6999999999999993</v>
          </cell>
          <cell r="CV184">
            <v>0</v>
          </cell>
          <cell r="CW184">
            <v>100</v>
          </cell>
          <cell r="CX184">
            <v>1.5</v>
          </cell>
          <cell r="CY184">
            <v>0</v>
          </cell>
          <cell r="CZ184">
            <v>100</v>
          </cell>
          <cell r="DA184">
            <v>1.7</v>
          </cell>
          <cell r="DB184">
            <v>0</v>
          </cell>
          <cell r="DC184">
            <v>100</v>
          </cell>
          <cell r="DD184">
            <v>0.4</v>
          </cell>
          <cell r="DE184">
            <v>0</v>
          </cell>
          <cell r="DF184">
            <v>100</v>
          </cell>
        </row>
        <row r="185">
          <cell r="F185" t="str">
            <v>دانشگاه جهرم</v>
          </cell>
          <cell r="G185" t="str">
            <v>ساختمان صنایع غذایی</v>
          </cell>
          <cell r="BK185">
            <v>3.5</v>
          </cell>
          <cell r="BL185">
            <v>50</v>
          </cell>
          <cell r="BM185">
            <v>50</v>
          </cell>
          <cell r="BN185">
            <v>0.7</v>
          </cell>
          <cell r="BO185">
            <v>100</v>
          </cell>
          <cell r="BP185">
            <v>0</v>
          </cell>
          <cell r="BQ185">
            <v>8</v>
          </cell>
          <cell r="BR185">
            <v>100</v>
          </cell>
          <cell r="BS185">
            <v>0</v>
          </cell>
          <cell r="BT185">
            <v>26.2</v>
          </cell>
          <cell r="BU185">
            <v>100</v>
          </cell>
          <cell r="BV185">
            <v>0</v>
          </cell>
          <cell r="BW185">
            <v>11.2</v>
          </cell>
          <cell r="BX185">
            <v>80</v>
          </cell>
          <cell r="BY185">
            <v>20</v>
          </cell>
          <cell r="BZ185">
            <v>7.1</v>
          </cell>
          <cell r="CA185">
            <v>62</v>
          </cell>
          <cell r="CB185">
            <v>38</v>
          </cell>
          <cell r="CC185">
            <v>6.8</v>
          </cell>
          <cell r="CD185">
            <v>0</v>
          </cell>
          <cell r="CE185">
            <v>100</v>
          </cell>
          <cell r="CF185">
            <v>4.7</v>
          </cell>
          <cell r="CG185">
            <v>0</v>
          </cell>
          <cell r="CH185">
            <v>100</v>
          </cell>
          <cell r="CI185">
            <v>1.4</v>
          </cell>
          <cell r="CJ185">
            <v>0</v>
          </cell>
          <cell r="CK185">
            <v>100</v>
          </cell>
          <cell r="CL185">
            <v>12</v>
          </cell>
          <cell r="CM185">
            <v>0</v>
          </cell>
          <cell r="CN185">
            <v>100</v>
          </cell>
          <cell r="CO185">
            <v>4.5999999999999996</v>
          </cell>
          <cell r="CP185">
            <v>0</v>
          </cell>
          <cell r="CQ185">
            <v>100</v>
          </cell>
          <cell r="CR185">
            <v>0.5</v>
          </cell>
          <cell r="CS185">
            <v>0</v>
          </cell>
          <cell r="CT185">
            <v>100</v>
          </cell>
          <cell r="CU185">
            <v>9.6999999999999993</v>
          </cell>
          <cell r="CV185">
            <v>0</v>
          </cell>
          <cell r="CW185">
            <v>100</v>
          </cell>
          <cell r="CX185">
            <v>1.5</v>
          </cell>
          <cell r="CY185">
            <v>0</v>
          </cell>
          <cell r="CZ185">
            <v>100</v>
          </cell>
          <cell r="DA185">
            <v>1.7</v>
          </cell>
          <cell r="DB185">
            <v>0</v>
          </cell>
          <cell r="DC185">
            <v>100</v>
          </cell>
          <cell r="DD185">
            <v>0.4</v>
          </cell>
          <cell r="DE185">
            <v>0</v>
          </cell>
          <cell r="DF185">
            <v>100</v>
          </cell>
        </row>
        <row r="186">
          <cell r="F186" t="str">
            <v>دانشگاه کوثر</v>
          </cell>
          <cell r="G186" t="str">
            <v>احداث و تجهیز ساختمان آموزشی دانشگاه کوثر بجنورد</v>
          </cell>
          <cell r="BK186">
            <v>3.5</v>
          </cell>
          <cell r="BL186">
            <v>85</v>
          </cell>
          <cell r="BM186">
            <v>15</v>
          </cell>
          <cell r="BN186">
            <v>0.7</v>
          </cell>
          <cell r="BO186">
            <v>100</v>
          </cell>
          <cell r="BP186">
            <v>0</v>
          </cell>
          <cell r="BQ186">
            <v>8</v>
          </cell>
          <cell r="BR186">
            <v>100</v>
          </cell>
          <cell r="BS186">
            <v>0</v>
          </cell>
          <cell r="BT186">
            <v>26.2</v>
          </cell>
          <cell r="BU186">
            <v>100</v>
          </cell>
          <cell r="BV186">
            <v>0</v>
          </cell>
          <cell r="BW186">
            <v>11.2</v>
          </cell>
          <cell r="BX186">
            <v>100</v>
          </cell>
          <cell r="BY186">
            <v>0</v>
          </cell>
          <cell r="BZ186">
            <v>7.1</v>
          </cell>
          <cell r="CA186">
            <v>50</v>
          </cell>
          <cell r="CB186">
            <v>50</v>
          </cell>
          <cell r="CC186">
            <v>6.8</v>
          </cell>
          <cell r="CD186">
            <v>0</v>
          </cell>
          <cell r="CE186">
            <v>100</v>
          </cell>
          <cell r="CF186">
            <v>4.7</v>
          </cell>
          <cell r="CG186">
            <v>0</v>
          </cell>
          <cell r="CH186">
            <v>100</v>
          </cell>
          <cell r="CI186">
            <v>1.4</v>
          </cell>
          <cell r="CJ186">
            <v>0</v>
          </cell>
          <cell r="CK186">
            <v>100</v>
          </cell>
          <cell r="CL186">
            <v>12</v>
          </cell>
          <cell r="CM186">
            <v>20</v>
          </cell>
          <cell r="CN186">
            <v>80</v>
          </cell>
          <cell r="CO186">
            <v>4.5999999999999996</v>
          </cell>
          <cell r="CP186">
            <v>0</v>
          </cell>
          <cell r="CQ186">
            <v>100</v>
          </cell>
          <cell r="CR186">
            <v>0.5</v>
          </cell>
          <cell r="CS186">
            <v>0</v>
          </cell>
          <cell r="CT186">
            <v>100</v>
          </cell>
          <cell r="CU186">
            <v>9.6999999999999993</v>
          </cell>
          <cell r="CV186">
            <v>0</v>
          </cell>
          <cell r="CW186">
            <v>100</v>
          </cell>
          <cell r="CX186">
            <v>1.5</v>
          </cell>
          <cell r="CY186">
            <v>0</v>
          </cell>
          <cell r="CZ186">
            <v>100</v>
          </cell>
          <cell r="DA186">
            <v>1.7</v>
          </cell>
          <cell r="DB186">
            <v>0</v>
          </cell>
          <cell r="DC186">
            <v>100</v>
          </cell>
          <cell r="DD186">
            <v>0.4</v>
          </cell>
          <cell r="DE186">
            <v>0</v>
          </cell>
          <cell r="DF186">
            <v>100</v>
          </cell>
        </row>
        <row r="187">
          <cell r="F187" t="str">
            <v>دانشگاه کوثر</v>
          </cell>
          <cell r="G187" t="str">
            <v>احداث و تجهیز ساختمان پژوهشي دانشگاه کوثر بجنورد</v>
          </cell>
          <cell r="BK187">
            <v>3.5</v>
          </cell>
          <cell r="BL187">
            <v>85</v>
          </cell>
          <cell r="BM187">
            <v>15</v>
          </cell>
          <cell r="BN187">
            <v>0.7</v>
          </cell>
          <cell r="BO187">
            <v>100</v>
          </cell>
          <cell r="BP187">
            <v>0</v>
          </cell>
          <cell r="BQ187">
            <v>8</v>
          </cell>
          <cell r="BR187">
            <v>100</v>
          </cell>
          <cell r="BS187">
            <v>0</v>
          </cell>
          <cell r="BT187">
            <v>26.2</v>
          </cell>
          <cell r="BU187">
            <v>100</v>
          </cell>
          <cell r="BV187">
            <v>0</v>
          </cell>
          <cell r="BW187">
            <v>11.2</v>
          </cell>
          <cell r="BX187">
            <v>100</v>
          </cell>
          <cell r="BY187">
            <v>0</v>
          </cell>
          <cell r="BZ187">
            <v>7.1</v>
          </cell>
          <cell r="CA187">
            <v>50</v>
          </cell>
          <cell r="CB187">
            <v>50</v>
          </cell>
          <cell r="CC187">
            <v>6.8</v>
          </cell>
          <cell r="CD187">
            <v>0</v>
          </cell>
          <cell r="CE187">
            <v>100</v>
          </cell>
          <cell r="CF187">
            <v>4.7</v>
          </cell>
          <cell r="CG187">
            <v>0</v>
          </cell>
          <cell r="CH187">
            <v>100</v>
          </cell>
          <cell r="CI187">
            <v>1.4</v>
          </cell>
          <cell r="CJ187">
            <v>0</v>
          </cell>
          <cell r="CK187">
            <v>100</v>
          </cell>
          <cell r="CL187">
            <v>12</v>
          </cell>
          <cell r="CM187">
            <v>20</v>
          </cell>
          <cell r="CN187">
            <v>80</v>
          </cell>
          <cell r="CO187">
            <v>4.5999999999999996</v>
          </cell>
          <cell r="CP187">
            <v>0</v>
          </cell>
          <cell r="CQ187">
            <v>100</v>
          </cell>
          <cell r="CR187">
            <v>0.5</v>
          </cell>
          <cell r="CS187">
            <v>0</v>
          </cell>
          <cell r="CT187">
            <v>100</v>
          </cell>
          <cell r="CU187">
            <v>9.6999999999999993</v>
          </cell>
          <cell r="CV187">
            <v>0</v>
          </cell>
          <cell r="CW187">
            <v>100</v>
          </cell>
          <cell r="CX187">
            <v>1.5</v>
          </cell>
          <cell r="CY187">
            <v>0</v>
          </cell>
          <cell r="CZ187">
            <v>100</v>
          </cell>
          <cell r="DA187">
            <v>1.7</v>
          </cell>
          <cell r="DB187">
            <v>0</v>
          </cell>
          <cell r="DC187">
            <v>100</v>
          </cell>
          <cell r="DD187">
            <v>0.4</v>
          </cell>
          <cell r="DE187">
            <v>0</v>
          </cell>
          <cell r="DF187">
            <v>100</v>
          </cell>
        </row>
        <row r="188">
          <cell r="F188" t="str">
            <v>دانشگاه فنی و حرفه ای</v>
          </cell>
          <cell r="G188" t="str">
            <v>ساختمان پژوهشی و مرکز رشد مهارت و فن آوری دانشكده شريعتي</v>
          </cell>
          <cell r="BK188">
            <v>3.5</v>
          </cell>
          <cell r="BL188">
            <v>100</v>
          </cell>
          <cell r="BM188">
            <v>0</v>
          </cell>
          <cell r="BN188">
            <v>0.7</v>
          </cell>
          <cell r="BO188">
            <v>100</v>
          </cell>
          <cell r="BP188">
            <v>0</v>
          </cell>
          <cell r="BQ188">
            <v>8</v>
          </cell>
          <cell r="BR188">
            <v>100</v>
          </cell>
          <cell r="BS188">
            <v>0</v>
          </cell>
          <cell r="BT188">
            <v>26.2</v>
          </cell>
          <cell r="BU188">
            <v>100</v>
          </cell>
          <cell r="BV188">
            <v>0</v>
          </cell>
          <cell r="BW188">
            <v>11.2</v>
          </cell>
          <cell r="BX188">
            <v>30</v>
          </cell>
          <cell r="BY188">
            <v>70</v>
          </cell>
          <cell r="BZ188">
            <v>7.1</v>
          </cell>
          <cell r="CA188">
            <v>0</v>
          </cell>
          <cell r="CB188">
            <v>100</v>
          </cell>
          <cell r="CC188">
            <v>6.8</v>
          </cell>
          <cell r="CD188">
            <v>0</v>
          </cell>
          <cell r="CE188">
            <v>100</v>
          </cell>
          <cell r="CF188">
            <v>4.7</v>
          </cell>
          <cell r="CG188">
            <v>0</v>
          </cell>
          <cell r="CH188">
            <v>100</v>
          </cell>
          <cell r="CI188">
            <v>1.4</v>
          </cell>
          <cell r="CJ188">
            <v>0</v>
          </cell>
          <cell r="CK188">
            <v>100</v>
          </cell>
          <cell r="CL188">
            <v>12</v>
          </cell>
          <cell r="CM188">
            <v>0</v>
          </cell>
          <cell r="CN188">
            <v>100</v>
          </cell>
          <cell r="CO188">
            <v>4.5999999999999996</v>
          </cell>
          <cell r="CP188">
            <v>0</v>
          </cell>
          <cell r="CQ188">
            <v>100</v>
          </cell>
          <cell r="CR188">
            <v>0.5</v>
          </cell>
          <cell r="CS188">
            <v>0</v>
          </cell>
          <cell r="CT188">
            <v>100</v>
          </cell>
          <cell r="CU188">
            <v>9.6999999999999993</v>
          </cell>
          <cell r="CV188">
            <v>0</v>
          </cell>
          <cell r="CW188">
            <v>100</v>
          </cell>
          <cell r="CX188">
            <v>1.5</v>
          </cell>
          <cell r="CY188">
            <v>0</v>
          </cell>
          <cell r="CZ188">
            <v>100</v>
          </cell>
          <cell r="DA188">
            <v>1.7</v>
          </cell>
          <cell r="DB188">
            <v>0</v>
          </cell>
          <cell r="DC188">
            <v>100</v>
          </cell>
          <cell r="DD188">
            <v>0.4</v>
          </cell>
          <cell r="DE188">
            <v>0</v>
          </cell>
          <cell r="DF188">
            <v>100</v>
          </cell>
        </row>
        <row r="189">
          <cell r="F189" t="str">
            <v>دانشگاه فنی و حرفه ای</v>
          </cell>
          <cell r="G189" t="str">
            <v xml:space="preserve">ساختمان آموزشی-پژوهشی  آموزشکده فنی الغدیر زنجان </v>
          </cell>
          <cell r="BK189">
            <v>3.5</v>
          </cell>
          <cell r="BL189">
            <v>100</v>
          </cell>
          <cell r="BM189">
            <v>0</v>
          </cell>
          <cell r="BN189">
            <v>0.7</v>
          </cell>
          <cell r="BO189">
            <v>100</v>
          </cell>
          <cell r="BP189">
            <v>0</v>
          </cell>
          <cell r="BQ189">
            <v>8</v>
          </cell>
          <cell r="BR189">
            <v>100</v>
          </cell>
          <cell r="BS189">
            <v>0</v>
          </cell>
          <cell r="BT189">
            <v>26.2</v>
          </cell>
          <cell r="BU189">
            <v>88</v>
          </cell>
          <cell r="BV189">
            <v>12</v>
          </cell>
          <cell r="BW189">
            <v>11.2</v>
          </cell>
          <cell r="BX189">
            <v>80</v>
          </cell>
          <cell r="BY189">
            <v>20</v>
          </cell>
          <cell r="BZ189">
            <v>7.1</v>
          </cell>
          <cell r="CA189">
            <v>43</v>
          </cell>
          <cell r="CB189">
            <v>57</v>
          </cell>
          <cell r="CC189">
            <v>6.8</v>
          </cell>
          <cell r="CD189">
            <v>40</v>
          </cell>
          <cell r="CE189">
            <v>60</v>
          </cell>
          <cell r="CF189">
            <v>4.7</v>
          </cell>
          <cell r="CG189">
            <v>0</v>
          </cell>
          <cell r="CH189">
            <v>100</v>
          </cell>
          <cell r="CI189">
            <v>1.4</v>
          </cell>
          <cell r="CJ189">
            <v>0</v>
          </cell>
          <cell r="CK189">
            <v>100</v>
          </cell>
          <cell r="CL189">
            <v>12</v>
          </cell>
          <cell r="CM189">
            <v>0</v>
          </cell>
          <cell r="CN189">
            <v>100</v>
          </cell>
          <cell r="CO189">
            <v>4.5999999999999996</v>
          </cell>
          <cell r="CP189">
            <v>0</v>
          </cell>
          <cell r="CQ189">
            <v>100</v>
          </cell>
          <cell r="CR189">
            <v>0.5</v>
          </cell>
          <cell r="CS189">
            <v>0</v>
          </cell>
          <cell r="CT189">
            <v>100</v>
          </cell>
          <cell r="CU189">
            <v>9.6999999999999993</v>
          </cell>
          <cell r="CV189">
            <v>0</v>
          </cell>
          <cell r="CW189">
            <v>100</v>
          </cell>
          <cell r="CX189">
            <v>1.5</v>
          </cell>
          <cell r="CY189">
            <v>0</v>
          </cell>
          <cell r="CZ189">
            <v>100</v>
          </cell>
          <cell r="DA189">
            <v>1.7</v>
          </cell>
          <cell r="DB189">
            <v>0</v>
          </cell>
          <cell r="DC189">
            <v>100</v>
          </cell>
          <cell r="DD189">
            <v>0.4</v>
          </cell>
          <cell r="DE189">
            <v>0</v>
          </cell>
          <cell r="DF189">
            <v>100</v>
          </cell>
        </row>
        <row r="190">
          <cell r="F190">
            <v>0</v>
          </cell>
          <cell r="G190">
            <v>0</v>
          </cell>
        </row>
        <row r="191">
          <cell r="F191">
            <v>0</v>
          </cell>
          <cell r="G191">
            <v>0</v>
          </cell>
        </row>
        <row r="192">
          <cell r="F192">
            <v>0</v>
          </cell>
          <cell r="G192">
            <v>0</v>
          </cell>
        </row>
        <row r="193">
          <cell r="F193">
            <v>0</v>
          </cell>
          <cell r="G193">
            <v>0</v>
          </cell>
        </row>
        <row r="194">
          <cell r="F194">
            <v>0</v>
          </cell>
          <cell r="G194">
            <v>0</v>
          </cell>
        </row>
        <row r="195">
          <cell r="F195">
            <v>0</v>
          </cell>
          <cell r="G195">
            <v>0</v>
          </cell>
        </row>
        <row r="196">
          <cell r="F196">
            <v>0</v>
          </cell>
          <cell r="G196">
            <v>0</v>
          </cell>
        </row>
        <row r="197">
          <cell r="F197">
            <v>0</v>
          </cell>
          <cell r="G197">
            <v>0</v>
          </cell>
        </row>
        <row r="198">
          <cell r="F198">
            <v>0</v>
          </cell>
          <cell r="G198">
            <v>0</v>
          </cell>
        </row>
        <row r="199">
          <cell r="F199">
            <v>0</v>
          </cell>
          <cell r="G199">
            <v>0</v>
          </cell>
        </row>
        <row r="200">
          <cell r="F200">
            <v>0</v>
          </cell>
          <cell r="G200">
            <v>0</v>
          </cell>
        </row>
      </sheetData>
      <sheetData sheetId="1">
        <row r="1">
          <cell r="A1" t="e">
            <v>#REF!</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control" Target="../activeX/activeX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image" Target="../media/image3.emf"/><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ontrol" Target="../activeX/activeX2.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omments" Target="../comments3.xml"/><Relationship Id="rId2" Type="http://schemas.openxmlformats.org/officeDocument/2006/relationships/drawing" Target="../drawings/drawing3.xml"/><Relationship Id="rId16"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image" Target="../media/image4.emf"/><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ontrol" Target="../activeX/activeX3.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449"/>
  <sheetViews>
    <sheetView rightToLeft="1" tabSelected="1" topLeftCell="A40" zoomScale="98" zoomScaleNormal="98" workbookViewId="0">
      <selection activeCell="AR12" sqref="AR12"/>
    </sheetView>
  </sheetViews>
  <sheetFormatPr defaultRowHeight="17.25" x14ac:dyDescent="0.4"/>
  <cols>
    <col min="1" max="1" width="2.6640625" customWidth="1"/>
    <col min="2" max="2" width="6.5" customWidth="1"/>
    <col min="3" max="3" width="4.33203125" customWidth="1"/>
    <col min="4" max="4" width="2.1640625" customWidth="1"/>
    <col min="5" max="5" width="7" customWidth="1"/>
    <col min="6" max="6" width="3.33203125" customWidth="1"/>
    <col min="7" max="7" width="6" customWidth="1"/>
    <col min="8" max="8" width="4.33203125" customWidth="1"/>
    <col min="9" max="9" width="4.5" customWidth="1"/>
    <col min="10" max="10" width="2.5" customWidth="1"/>
    <col min="11" max="11" width="6.5" customWidth="1"/>
    <col min="12" max="12" width="11" customWidth="1"/>
    <col min="13" max="13" width="5" customWidth="1"/>
    <col min="14" max="14" width="6.5" customWidth="1"/>
    <col min="15" max="15" width="4.6640625" customWidth="1"/>
    <col min="16" max="16" width="7.6640625" customWidth="1"/>
    <col min="17" max="17" width="3.1640625" customWidth="1"/>
    <col min="18" max="18" width="14.33203125" customWidth="1"/>
    <col min="19" max="19" width="4.83203125" customWidth="1"/>
    <col min="20" max="20" width="13" customWidth="1"/>
    <col min="23" max="23" width="8.33203125" customWidth="1"/>
    <col min="24" max="24" width="7.83203125" customWidth="1"/>
    <col min="25" max="25" width="13.83203125" customWidth="1"/>
    <col min="26" max="26" width="2.5" customWidth="1"/>
    <col min="27" max="27" width="5.6640625" hidden="1" customWidth="1"/>
    <col min="28" max="28" width="10.5" hidden="1" customWidth="1"/>
    <col min="29" max="29" width="13.33203125" hidden="1" customWidth="1"/>
    <col min="30" max="30" width="10.1640625" hidden="1" customWidth="1"/>
    <col min="31" max="31" width="14" hidden="1" customWidth="1"/>
    <col min="32" max="32" width="56" hidden="1" customWidth="1"/>
    <col min="33" max="33" width="11" hidden="1" customWidth="1"/>
    <col min="34" max="38" width="9.33203125" hidden="1" customWidth="1"/>
    <col min="39" max="40" width="0" hidden="1" customWidth="1"/>
  </cols>
  <sheetData>
    <row r="1" spans="1:31" ht="13.5" customHeight="1" x14ac:dyDescent="0.4">
      <c r="A1" s="205" t="s">
        <v>567</v>
      </c>
      <c r="B1" s="206"/>
      <c r="C1" s="206"/>
      <c r="D1" s="206"/>
      <c r="E1" s="206"/>
      <c r="F1" s="206"/>
      <c r="G1" s="206"/>
      <c r="H1" s="206"/>
      <c r="I1" s="206"/>
      <c r="J1" s="206"/>
      <c r="K1" s="206"/>
      <c r="L1" s="206"/>
      <c r="M1" s="206"/>
      <c r="N1" s="206"/>
      <c r="O1" s="206"/>
      <c r="P1" s="206"/>
      <c r="Q1" s="206"/>
      <c r="R1" s="206"/>
      <c r="S1" s="206"/>
      <c r="T1" s="206"/>
      <c r="U1" s="206"/>
      <c r="V1" s="206"/>
      <c r="W1" s="206"/>
      <c r="X1" s="206"/>
      <c r="Y1" s="206"/>
    </row>
    <row r="2" spans="1:31" ht="4.5" customHeight="1" x14ac:dyDescent="0.4"/>
    <row r="3" spans="1:31" ht="19.5" customHeight="1" x14ac:dyDescent="0.55000000000000004">
      <c r="B3" s="207" t="s">
        <v>447</v>
      </c>
      <c r="C3" s="207"/>
      <c r="D3" s="116"/>
      <c r="E3" s="116"/>
      <c r="F3" s="116"/>
      <c r="G3" s="203" t="s">
        <v>29</v>
      </c>
      <c r="H3" s="203"/>
      <c r="I3" s="204" t="e">
        <f>VLOOKUP(D3,AE84:AF341,2,FALSE)</f>
        <v>#N/A</v>
      </c>
      <c r="J3" s="204"/>
      <c r="K3" s="204"/>
      <c r="L3" s="204"/>
      <c r="M3" s="204"/>
      <c r="N3" s="204"/>
      <c r="O3" s="204"/>
      <c r="P3" s="204"/>
      <c r="Q3" s="58"/>
      <c r="R3" s="58"/>
      <c r="S3" s="58"/>
      <c r="T3" s="58"/>
      <c r="U3" s="58"/>
      <c r="V3" s="58"/>
      <c r="W3" s="58"/>
      <c r="X3" s="58"/>
      <c r="Y3" s="58"/>
      <c r="AB3" s="12"/>
      <c r="AC3" s="13"/>
      <c r="AD3" s="13"/>
      <c r="AE3" s="13"/>
    </row>
    <row r="4" spans="1:31" ht="19.5" customHeight="1" x14ac:dyDescent="0.6">
      <c r="B4" s="207" t="s">
        <v>28</v>
      </c>
      <c r="C4" s="207"/>
      <c r="D4" s="191"/>
      <c r="E4" s="191"/>
      <c r="F4" s="191"/>
      <c r="G4" s="191"/>
      <c r="H4" s="191"/>
      <c r="I4" s="191"/>
      <c r="J4" s="191"/>
      <c r="K4" s="191"/>
      <c r="L4" s="191"/>
      <c r="M4" s="191"/>
      <c r="N4" s="191"/>
      <c r="O4" s="191"/>
      <c r="P4" s="191"/>
      <c r="Q4" s="58"/>
      <c r="R4" s="58"/>
      <c r="S4" s="58"/>
      <c r="T4" s="58"/>
      <c r="U4" s="58"/>
      <c r="V4" s="58"/>
      <c r="W4" s="58"/>
      <c r="X4" s="58"/>
      <c r="Y4" s="58"/>
      <c r="AB4" s="189"/>
      <c r="AC4" s="189"/>
      <c r="AD4" s="189"/>
      <c r="AE4" s="189"/>
    </row>
    <row r="5" spans="1:31" ht="19.5" customHeight="1" x14ac:dyDescent="0.5">
      <c r="B5" s="207" t="s">
        <v>424</v>
      </c>
      <c r="C5" s="207"/>
      <c r="D5" s="208"/>
      <c r="E5" s="208"/>
      <c r="F5" s="208"/>
      <c r="G5" s="208"/>
      <c r="H5" s="208"/>
      <c r="I5" s="218" t="s">
        <v>553</v>
      </c>
      <c r="J5" s="218"/>
      <c r="K5" s="218"/>
      <c r="L5" s="218"/>
      <c r="M5" s="218"/>
      <c r="N5" s="217"/>
      <c r="O5" s="217"/>
      <c r="P5" s="217"/>
      <c r="Q5" s="58"/>
      <c r="R5" s="58"/>
      <c r="S5" s="58"/>
      <c r="T5" s="58"/>
      <c r="U5" s="58"/>
      <c r="V5" s="58"/>
      <c r="W5" s="58"/>
      <c r="X5" s="58"/>
      <c r="Y5" s="58"/>
      <c r="AB5" s="13"/>
      <c r="AC5" s="13"/>
      <c r="AD5" s="13"/>
      <c r="AE5" s="13"/>
    </row>
    <row r="6" spans="1:31" ht="18" customHeight="1" x14ac:dyDescent="0.55000000000000004">
      <c r="B6" s="207" t="s">
        <v>27</v>
      </c>
      <c r="C6" s="207"/>
      <c r="D6" s="192"/>
      <c r="E6" s="192"/>
      <c r="F6" s="192"/>
      <c r="G6" s="190" t="s">
        <v>26</v>
      </c>
      <c r="H6" s="190"/>
      <c r="I6" s="207" t="s">
        <v>25</v>
      </c>
      <c r="J6" s="207"/>
      <c r="K6" s="207"/>
      <c r="L6" s="207"/>
      <c r="M6" s="207"/>
      <c r="N6" s="193">
        <f>IF(I63=100,K63,"")</f>
        <v>0</v>
      </c>
      <c r="O6" s="193"/>
      <c r="P6" s="2" t="s">
        <v>24</v>
      </c>
      <c r="Q6" s="58"/>
      <c r="R6" s="58"/>
      <c r="S6" s="58"/>
      <c r="T6" s="58"/>
      <c r="U6" s="58"/>
      <c r="V6" s="58"/>
      <c r="W6" s="58"/>
      <c r="X6" s="58"/>
      <c r="Y6" s="58"/>
      <c r="AB6" s="13"/>
      <c r="AC6" s="13"/>
      <c r="AD6" s="13"/>
      <c r="AE6" s="13"/>
    </row>
    <row r="7" spans="1:31" ht="19.5" customHeight="1" x14ac:dyDescent="0.6">
      <c r="B7" s="207" t="s">
        <v>23</v>
      </c>
      <c r="C7" s="207"/>
      <c r="D7" s="116"/>
      <c r="E7" s="116"/>
      <c r="F7" s="203" t="s">
        <v>22</v>
      </c>
      <c r="G7" s="203"/>
      <c r="H7" s="203"/>
      <c r="I7" s="203"/>
      <c r="J7" s="116"/>
      <c r="K7" s="116"/>
      <c r="L7" s="4" t="s">
        <v>425</v>
      </c>
      <c r="M7" s="191"/>
      <c r="N7" s="191"/>
      <c r="O7" s="191"/>
      <c r="P7" s="191"/>
      <c r="Q7" s="58"/>
      <c r="R7" s="58"/>
      <c r="S7" s="58"/>
      <c r="T7" s="58"/>
      <c r="U7" s="58"/>
      <c r="V7" s="58"/>
      <c r="W7" s="58"/>
      <c r="X7" s="58"/>
      <c r="Y7" s="58"/>
    </row>
    <row r="8" spans="1:31" ht="11.25" customHeight="1" x14ac:dyDescent="0.4">
      <c r="O8" s="182" t="s">
        <v>21</v>
      </c>
      <c r="P8" s="182"/>
      <c r="Q8" s="58"/>
      <c r="R8" s="58"/>
      <c r="S8" s="58"/>
      <c r="T8" s="58"/>
      <c r="U8" s="58"/>
      <c r="V8" s="58"/>
      <c r="W8" s="58"/>
      <c r="X8" s="58"/>
      <c r="Y8" s="58"/>
    </row>
    <row r="9" spans="1:31" ht="13.5" customHeight="1" x14ac:dyDescent="0.4">
      <c r="B9" s="194" t="s">
        <v>547</v>
      </c>
      <c r="C9" s="195"/>
      <c r="D9" s="196"/>
      <c r="E9" s="209" t="s">
        <v>560</v>
      </c>
      <c r="F9" s="210"/>
      <c r="G9" s="96" t="s">
        <v>561</v>
      </c>
      <c r="H9" s="97"/>
      <c r="I9" s="97"/>
      <c r="J9" s="97"/>
      <c r="K9" s="98"/>
      <c r="L9" s="94" t="s">
        <v>20</v>
      </c>
      <c r="M9" s="90" t="s">
        <v>19</v>
      </c>
      <c r="N9" s="91"/>
      <c r="O9" s="213" t="s">
        <v>18</v>
      </c>
      <c r="P9" s="214"/>
      <c r="Q9" s="58"/>
      <c r="R9" s="58"/>
      <c r="S9" s="58"/>
      <c r="T9" s="58"/>
      <c r="U9" s="58"/>
      <c r="V9" s="58"/>
      <c r="W9" s="58"/>
      <c r="X9" s="58"/>
      <c r="Y9" s="58"/>
    </row>
    <row r="10" spans="1:31" ht="13.5" customHeight="1" x14ac:dyDescent="0.4">
      <c r="B10" s="197"/>
      <c r="C10" s="198"/>
      <c r="D10" s="199"/>
      <c r="E10" s="211"/>
      <c r="F10" s="212"/>
      <c r="G10" s="96" t="s">
        <v>548</v>
      </c>
      <c r="H10" s="98"/>
      <c r="I10" s="96" t="s">
        <v>549</v>
      </c>
      <c r="J10" s="97"/>
      <c r="K10" s="98"/>
      <c r="L10" s="95"/>
      <c r="M10" s="92"/>
      <c r="N10" s="93"/>
      <c r="O10" s="215"/>
      <c r="P10" s="216"/>
      <c r="Q10" s="58"/>
      <c r="R10" s="58"/>
      <c r="S10" s="58"/>
      <c r="T10" s="58"/>
      <c r="U10" s="58"/>
      <c r="V10" s="58"/>
      <c r="W10" s="58"/>
      <c r="X10" s="58"/>
      <c r="Y10" s="58"/>
    </row>
    <row r="11" spans="1:31" ht="18" customHeight="1" x14ac:dyDescent="0.5">
      <c r="B11" s="84" t="s">
        <v>448</v>
      </c>
      <c r="C11" s="85"/>
      <c r="D11" s="86"/>
      <c r="E11" s="99"/>
      <c r="F11" s="100"/>
      <c r="G11" s="99"/>
      <c r="H11" s="100"/>
      <c r="I11" s="183"/>
      <c r="J11" s="184"/>
      <c r="K11" s="185"/>
      <c r="L11" s="72"/>
      <c r="M11" s="99"/>
      <c r="N11" s="100"/>
      <c r="O11" s="180">
        <f>M11+L11+G11+E11</f>
        <v>0</v>
      </c>
      <c r="P11" s="180"/>
      <c r="Q11" s="58"/>
      <c r="R11" s="58"/>
      <c r="S11" s="58"/>
      <c r="T11" s="58"/>
      <c r="U11" s="58"/>
      <c r="V11" s="58"/>
      <c r="W11" s="58"/>
      <c r="X11" s="58"/>
      <c r="Y11" s="58"/>
    </row>
    <row r="12" spans="1:31" ht="18" customHeight="1" x14ac:dyDescent="0.5">
      <c r="B12" s="84" t="s">
        <v>17</v>
      </c>
      <c r="C12" s="85"/>
      <c r="D12" s="86"/>
      <c r="E12" s="99"/>
      <c r="F12" s="100"/>
      <c r="G12" s="99"/>
      <c r="H12" s="100"/>
      <c r="I12" s="183"/>
      <c r="J12" s="184"/>
      <c r="K12" s="185"/>
      <c r="L12" s="72"/>
      <c r="M12" s="99"/>
      <c r="N12" s="100"/>
      <c r="O12" s="180">
        <f t="shared" ref="O12:O14" si="0">M12+L12+G12+E12</f>
        <v>0</v>
      </c>
      <c r="P12" s="180"/>
      <c r="Q12" s="58"/>
      <c r="R12" s="58"/>
      <c r="S12" s="58"/>
      <c r="T12" s="58"/>
      <c r="U12" s="58"/>
      <c r="V12" s="58"/>
      <c r="W12" s="58"/>
      <c r="X12" s="58"/>
      <c r="Y12" s="58"/>
    </row>
    <row r="13" spans="1:31" ht="18" customHeight="1" x14ac:dyDescent="0.5">
      <c r="B13" s="84" t="s">
        <v>16</v>
      </c>
      <c r="C13" s="85"/>
      <c r="D13" s="86"/>
      <c r="E13" s="99"/>
      <c r="F13" s="100"/>
      <c r="G13" s="99"/>
      <c r="H13" s="100"/>
      <c r="I13" s="183"/>
      <c r="J13" s="184"/>
      <c r="K13" s="185"/>
      <c r="L13" s="72"/>
      <c r="M13" s="99"/>
      <c r="N13" s="100"/>
      <c r="O13" s="180">
        <f t="shared" si="0"/>
        <v>0</v>
      </c>
      <c r="P13" s="180"/>
      <c r="Q13" s="58"/>
      <c r="R13" s="58"/>
      <c r="S13" s="58"/>
      <c r="T13" s="58"/>
      <c r="U13" s="58"/>
      <c r="V13" s="58"/>
      <c r="W13" s="58"/>
      <c r="X13" s="58"/>
      <c r="Y13" s="58"/>
      <c r="AB13" s="58" t="b">
        <f>OR(AC13,AC14)</f>
        <v>1</v>
      </c>
      <c r="AC13" s="58" t="b">
        <f>IF(G15&gt;0,FALSE,TRUE)</f>
        <v>1</v>
      </c>
    </row>
    <row r="14" spans="1:31" ht="18" customHeight="1" x14ac:dyDescent="0.5">
      <c r="B14" s="84" t="s">
        <v>449</v>
      </c>
      <c r="C14" s="85"/>
      <c r="D14" s="86"/>
      <c r="E14" s="99"/>
      <c r="F14" s="100"/>
      <c r="G14" s="99"/>
      <c r="H14" s="100"/>
      <c r="I14" s="183"/>
      <c r="J14" s="184"/>
      <c r="K14" s="185"/>
      <c r="L14" s="72"/>
      <c r="M14" s="99"/>
      <c r="N14" s="100"/>
      <c r="O14" s="180">
        <f t="shared" si="0"/>
        <v>0</v>
      </c>
      <c r="P14" s="180"/>
      <c r="Q14" s="58"/>
      <c r="R14" s="58"/>
      <c r="S14" s="58"/>
      <c r="T14" s="58"/>
      <c r="U14" s="58"/>
      <c r="V14" s="58"/>
      <c r="W14" s="58"/>
      <c r="X14" s="58"/>
      <c r="Y14" s="58"/>
      <c r="AB14" s="58" t="b">
        <f>NOT(AB13)</f>
        <v>0</v>
      </c>
      <c r="AC14" s="64" t="b">
        <f>AND(ISBLANK(I11),ISBLANK(I12),ISBLANK(I13),ISBLANK(I14))</f>
        <v>1</v>
      </c>
    </row>
    <row r="15" spans="1:31" ht="19.5" customHeight="1" x14ac:dyDescent="0.5">
      <c r="B15" s="87" t="s">
        <v>15</v>
      </c>
      <c r="C15" s="88"/>
      <c r="D15" s="89"/>
      <c r="E15" s="101">
        <f>SUM(E11:F14)</f>
        <v>0</v>
      </c>
      <c r="F15" s="103"/>
      <c r="G15" s="101">
        <f>SUM(G11:H14)</f>
        <v>0</v>
      </c>
      <c r="H15" s="103"/>
      <c r="I15" s="186"/>
      <c r="J15" s="187"/>
      <c r="K15" s="188"/>
      <c r="L15" s="71">
        <f>SUM(L11:L14)</f>
        <v>0</v>
      </c>
      <c r="M15" s="101">
        <f>SUM(M11:N14)</f>
        <v>0</v>
      </c>
      <c r="N15" s="102"/>
      <c r="O15" s="200">
        <f>SUM(O11:P14)</f>
        <v>0</v>
      </c>
      <c r="P15" s="200"/>
      <c r="Q15" s="58"/>
      <c r="R15" s="58"/>
      <c r="S15" s="58"/>
      <c r="T15" s="58"/>
      <c r="U15" s="58"/>
      <c r="V15" s="58"/>
      <c r="W15" s="58"/>
      <c r="Y15" s="58"/>
      <c r="AB15" s="67" t="b">
        <f>OR(AC15,AB14)</f>
        <v>1</v>
      </c>
      <c r="AC15" s="65" t="b">
        <f>AND(AC13,AC14)</f>
        <v>1</v>
      </c>
    </row>
    <row r="16" spans="1:31" ht="18.75" customHeight="1" x14ac:dyDescent="0.5">
      <c r="B16" s="171" t="s">
        <v>551</v>
      </c>
      <c r="C16" s="172"/>
      <c r="D16" s="172"/>
      <c r="E16" s="173"/>
      <c r="F16" s="173"/>
      <c r="G16" s="173"/>
      <c r="H16" s="173"/>
      <c r="I16" s="173"/>
      <c r="J16" s="173"/>
      <c r="K16" s="174" t="s">
        <v>552</v>
      </c>
      <c r="L16" s="174"/>
      <c r="M16" s="174"/>
      <c r="N16" s="174"/>
      <c r="O16" s="175"/>
      <c r="P16" s="176"/>
      <c r="Q16" s="58"/>
      <c r="R16" s="58"/>
      <c r="S16" s="58"/>
      <c r="T16" s="58"/>
      <c r="U16" s="58"/>
      <c r="V16" s="58"/>
      <c r="W16" s="58"/>
      <c r="Y16" s="58"/>
    </row>
    <row r="17" spans="2:28" ht="20.25" x14ac:dyDescent="0.4">
      <c r="B17" s="179" t="s">
        <v>562</v>
      </c>
      <c r="C17" s="111"/>
      <c r="D17" s="111"/>
      <c r="E17" s="111"/>
      <c r="F17" s="111"/>
      <c r="G17" s="111"/>
      <c r="H17" s="181"/>
      <c r="I17" s="181"/>
      <c r="J17" s="181"/>
      <c r="K17" s="82" t="s">
        <v>14</v>
      </c>
      <c r="L17" s="82"/>
      <c r="M17" s="82"/>
      <c r="N17" s="82"/>
      <c r="O17" s="201"/>
      <c r="P17" s="202"/>
      <c r="Q17" s="69"/>
      <c r="R17" s="58"/>
      <c r="S17" s="58"/>
      <c r="T17" s="58"/>
      <c r="U17" s="58"/>
      <c r="V17" s="58"/>
      <c r="W17" s="58"/>
      <c r="Y17" s="58"/>
    </row>
    <row r="18" spans="2:28" ht="20.25" x14ac:dyDescent="0.55000000000000004">
      <c r="B18" s="104" t="s">
        <v>13</v>
      </c>
      <c r="C18" s="105"/>
      <c r="D18" s="113">
        <f>O15+H17+O17+O16</f>
        <v>0</v>
      </c>
      <c r="E18" s="113"/>
      <c r="F18" s="113"/>
      <c r="G18" s="105" t="s">
        <v>12</v>
      </c>
      <c r="H18" s="105"/>
      <c r="I18" s="124" t="e">
        <f>D18/D6</f>
        <v>#DIV/0!</v>
      </c>
      <c r="J18" s="124"/>
      <c r="K18" s="182" t="s">
        <v>11</v>
      </c>
      <c r="L18" s="182"/>
      <c r="M18" s="120" t="str">
        <f>AF349</f>
        <v>.......</v>
      </c>
      <c r="N18" s="120"/>
      <c r="O18" s="120"/>
      <c r="P18" s="121"/>
      <c r="Q18" s="58"/>
      <c r="R18" s="58"/>
      <c r="S18" s="58"/>
      <c r="T18" s="58"/>
      <c r="U18" s="58"/>
      <c r="V18" s="58"/>
      <c r="W18" s="58"/>
      <c r="X18" s="58"/>
      <c r="Y18" s="58"/>
    </row>
    <row r="19" spans="2:28" ht="3" customHeight="1" x14ac:dyDescent="0.4">
      <c r="Q19" s="58"/>
      <c r="R19" s="58"/>
      <c r="S19" s="58"/>
      <c r="T19" s="58"/>
      <c r="U19" s="58"/>
      <c r="V19" s="58"/>
      <c r="W19" s="58"/>
      <c r="X19" s="58"/>
      <c r="Y19" s="58"/>
    </row>
    <row r="20" spans="2:28" ht="18" customHeight="1" x14ac:dyDescent="0.6">
      <c r="B20" s="123" t="s">
        <v>10</v>
      </c>
      <c r="C20" s="123"/>
      <c r="D20" s="123"/>
      <c r="E20" s="123"/>
      <c r="F20" s="117"/>
      <c r="G20" s="117"/>
      <c r="H20" s="117"/>
      <c r="I20" s="117"/>
      <c r="J20" s="1" t="s">
        <v>9</v>
      </c>
      <c r="K20" s="1"/>
      <c r="L20" s="114"/>
      <c r="M20" s="114"/>
      <c r="N20" s="114"/>
      <c r="O20" s="114"/>
      <c r="P20" s="114"/>
      <c r="Q20" s="58"/>
      <c r="R20" s="58"/>
      <c r="S20" s="58"/>
      <c r="T20" s="58"/>
      <c r="U20" s="58"/>
      <c r="V20" s="58"/>
      <c r="W20" s="58"/>
      <c r="X20" s="58"/>
      <c r="Y20" s="58"/>
    </row>
    <row r="21" spans="2:28" ht="18" customHeight="1" x14ac:dyDescent="0.6">
      <c r="B21" s="115" t="s">
        <v>8</v>
      </c>
      <c r="C21" s="115"/>
      <c r="D21" s="116"/>
      <c r="E21" s="116"/>
      <c r="F21" s="123" t="s">
        <v>7</v>
      </c>
      <c r="G21" s="123"/>
      <c r="H21" s="117"/>
      <c r="I21" s="117"/>
      <c r="J21" s="117"/>
      <c r="K21" s="117"/>
      <c r="L21" s="76" t="s">
        <v>455</v>
      </c>
      <c r="M21" s="118"/>
      <c r="N21" s="118"/>
      <c r="O21" s="118"/>
      <c r="P21" s="118"/>
      <c r="Q21" s="58"/>
      <c r="R21" s="58"/>
      <c r="S21" s="58"/>
      <c r="T21" s="58"/>
      <c r="U21" s="58"/>
      <c r="V21" s="58"/>
      <c r="W21" s="58"/>
      <c r="X21" s="58"/>
      <c r="Y21" s="58"/>
    </row>
    <row r="22" spans="2:28" ht="18" customHeight="1" x14ac:dyDescent="0.6">
      <c r="B22" s="123" t="s">
        <v>6</v>
      </c>
      <c r="C22" s="123"/>
      <c r="D22" s="123"/>
      <c r="E22" s="123"/>
      <c r="F22" s="123"/>
      <c r="G22" s="114"/>
      <c r="H22" s="114"/>
      <c r="I22" s="114"/>
      <c r="J22" s="114"/>
      <c r="K22" s="114"/>
      <c r="L22" s="76" t="s">
        <v>454</v>
      </c>
      <c r="M22" s="114"/>
      <c r="N22" s="114"/>
      <c r="O22" s="114"/>
      <c r="P22" s="114"/>
      <c r="Q22" s="58"/>
      <c r="R22" s="58"/>
      <c r="S22" s="58"/>
      <c r="T22" s="58"/>
      <c r="U22" s="58"/>
      <c r="V22" s="58"/>
      <c r="W22" s="58"/>
      <c r="X22" s="58"/>
      <c r="Y22" s="58"/>
    </row>
    <row r="23" spans="2:28" ht="18" customHeight="1" x14ac:dyDescent="0.4">
      <c r="B23" s="123" t="s">
        <v>5</v>
      </c>
      <c r="C23" s="123"/>
      <c r="D23" s="123"/>
      <c r="E23" s="123"/>
      <c r="F23" s="123"/>
      <c r="G23" s="122"/>
      <c r="H23" s="122"/>
      <c r="I23" s="122"/>
      <c r="J23" s="122"/>
      <c r="K23" s="122"/>
      <c r="L23" s="122"/>
      <c r="M23" s="122"/>
      <c r="N23" s="122"/>
      <c r="O23" s="122"/>
      <c r="P23" s="122"/>
      <c r="Q23" s="58"/>
      <c r="R23" s="58"/>
      <c r="S23" s="58"/>
      <c r="T23" s="58"/>
      <c r="U23" s="58"/>
      <c r="V23" s="58"/>
      <c r="W23" s="58"/>
      <c r="X23" s="58"/>
      <c r="Y23" s="58"/>
      <c r="AB23" t="str">
        <f>MID(G23,10,10)</f>
        <v/>
      </c>
    </row>
    <row r="24" spans="2:28" ht="17.25" customHeight="1" x14ac:dyDescent="0.5">
      <c r="B24" s="119"/>
      <c r="C24" s="119"/>
      <c r="D24" s="119"/>
      <c r="E24" s="119"/>
      <c r="F24" s="119"/>
      <c r="G24" s="119"/>
      <c r="H24" s="119"/>
      <c r="I24" s="119"/>
      <c r="J24" s="119"/>
      <c r="K24" s="119"/>
      <c r="L24" s="119"/>
      <c r="M24" s="119"/>
      <c r="N24" s="119"/>
      <c r="O24" s="119"/>
      <c r="P24" s="119"/>
      <c r="Q24" s="58"/>
      <c r="R24" s="58"/>
      <c r="S24" s="58"/>
      <c r="T24" s="58"/>
      <c r="U24" s="58"/>
      <c r="V24" s="58"/>
      <c r="W24" s="58"/>
      <c r="X24" s="58"/>
      <c r="Y24" s="58"/>
    </row>
    <row r="25" spans="2:28" ht="17.25" customHeight="1" x14ac:dyDescent="0.4">
      <c r="B25" s="177" t="s">
        <v>450</v>
      </c>
      <c r="C25" s="178"/>
      <c r="D25" s="178"/>
      <c r="E25" s="135"/>
      <c r="F25" s="135"/>
      <c r="G25" s="135"/>
      <c r="H25" s="125" t="s">
        <v>458</v>
      </c>
      <c r="I25" s="125"/>
      <c r="J25" s="125"/>
      <c r="K25" s="125"/>
      <c r="L25" s="79"/>
      <c r="M25" s="136" t="s">
        <v>459</v>
      </c>
      <c r="N25" s="136"/>
      <c r="O25" s="136"/>
      <c r="P25" s="16"/>
      <c r="Q25" s="58"/>
      <c r="R25" s="58"/>
      <c r="S25" s="58"/>
      <c r="T25" s="58"/>
      <c r="U25" s="58"/>
      <c r="V25" s="58"/>
      <c r="W25" s="58"/>
      <c r="X25" s="58"/>
      <c r="Y25" s="58"/>
    </row>
    <row r="26" spans="2:28" ht="13.5" customHeight="1" x14ac:dyDescent="0.4">
      <c r="B26" s="126" t="s">
        <v>463</v>
      </c>
      <c r="C26" s="127"/>
      <c r="D26" s="127"/>
      <c r="E26" s="127"/>
      <c r="F26" s="127"/>
      <c r="G26" s="73"/>
      <c r="H26" s="111" t="s">
        <v>563</v>
      </c>
      <c r="I26" s="111"/>
      <c r="J26" s="111"/>
      <c r="K26" s="111"/>
      <c r="L26" s="111"/>
      <c r="M26" s="111"/>
      <c r="N26" s="111"/>
      <c r="O26" s="111"/>
      <c r="P26" s="17"/>
      <c r="Q26" s="58"/>
      <c r="R26" s="58"/>
      <c r="S26" s="58"/>
      <c r="T26" s="58"/>
      <c r="U26" s="58"/>
      <c r="V26" s="58"/>
      <c r="W26" s="58"/>
      <c r="X26" s="58"/>
      <c r="Y26" s="58"/>
    </row>
    <row r="27" spans="2:28" ht="13.5" customHeight="1" x14ac:dyDescent="0.4">
      <c r="B27" s="128"/>
      <c r="C27" s="129"/>
      <c r="D27" s="129"/>
      <c r="E27" s="129"/>
      <c r="F27" s="129"/>
      <c r="G27" s="73"/>
      <c r="H27" s="132" t="s">
        <v>461</v>
      </c>
      <c r="I27" s="132"/>
      <c r="J27" s="132"/>
      <c r="K27" s="132"/>
      <c r="L27" s="132"/>
      <c r="M27" s="132"/>
      <c r="N27" s="132"/>
      <c r="O27" s="132"/>
      <c r="P27" s="17"/>
      <c r="Q27" s="58"/>
      <c r="R27" s="58"/>
      <c r="S27" s="58"/>
      <c r="T27" s="58"/>
      <c r="U27" s="58"/>
      <c r="V27" s="58"/>
      <c r="W27" s="58"/>
      <c r="X27" s="58"/>
      <c r="Y27" s="58"/>
    </row>
    <row r="28" spans="2:28" ht="13.5" customHeight="1" x14ac:dyDescent="0.4">
      <c r="B28" s="130"/>
      <c r="C28" s="131"/>
      <c r="D28" s="131"/>
      <c r="E28" s="131"/>
      <c r="F28" s="131"/>
      <c r="G28" s="18"/>
      <c r="H28" s="133" t="s">
        <v>462</v>
      </c>
      <c r="I28" s="133"/>
      <c r="J28" s="133"/>
      <c r="K28" s="133"/>
      <c r="L28" s="133"/>
      <c r="M28" s="133"/>
      <c r="N28" s="133"/>
      <c r="O28" s="133"/>
      <c r="P28" s="134"/>
      <c r="Q28" s="58"/>
      <c r="R28" s="58"/>
      <c r="S28" s="58"/>
      <c r="T28" s="58"/>
      <c r="U28" s="58"/>
      <c r="V28" s="58"/>
      <c r="W28" s="58"/>
      <c r="X28" s="58"/>
      <c r="Y28" s="58"/>
    </row>
    <row r="29" spans="2:28" ht="5.25" customHeight="1" x14ac:dyDescent="0.4">
      <c r="Q29" s="58"/>
      <c r="R29" s="58"/>
      <c r="S29" s="58"/>
      <c r="T29" s="58"/>
      <c r="U29" s="58"/>
      <c r="V29" s="58"/>
      <c r="W29" s="58"/>
      <c r="X29" s="58"/>
      <c r="Y29" s="58"/>
    </row>
    <row r="30" spans="2:28" ht="18.75" customHeight="1" x14ac:dyDescent="0.4">
      <c r="B30" s="139" t="s">
        <v>4</v>
      </c>
      <c r="C30" s="139"/>
      <c r="D30" s="139"/>
      <c r="E30" s="139"/>
      <c r="F30" s="139"/>
      <c r="G30" s="139"/>
      <c r="H30" s="139"/>
      <c r="I30" s="139"/>
      <c r="J30" s="139"/>
      <c r="K30" s="139"/>
      <c r="L30" s="139"/>
      <c r="M30" s="139"/>
      <c r="N30" s="139"/>
      <c r="O30" s="139"/>
      <c r="P30" s="139"/>
      <c r="Q30" s="58"/>
      <c r="R30" s="58"/>
      <c r="S30" s="58"/>
      <c r="T30" s="58"/>
      <c r="U30" s="58"/>
      <c r="V30" s="58"/>
      <c r="W30" s="58"/>
      <c r="X30" s="58"/>
      <c r="Y30" s="58"/>
    </row>
    <row r="31" spans="2:28" x14ac:dyDescent="0.4">
      <c r="B31" s="140" t="s">
        <v>564</v>
      </c>
      <c r="C31" s="141"/>
      <c r="D31" s="141"/>
      <c r="E31" s="141"/>
      <c r="F31" s="141"/>
      <c r="G31" s="141"/>
      <c r="H31" s="141"/>
      <c r="I31" s="142"/>
      <c r="J31" s="140" t="s">
        <v>565</v>
      </c>
      <c r="K31" s="141"/>
      <c r="L31" s="141"/>
      <c r="M31" s="141"/>
      <c r="N31" s="141"/>
      <c r="O31" s="141"/>
      <c r="P31" s="142"/>
      <c r="Q31" s="58"/>
      <c r="R31" s="58"/>
      <c r="S31" s="58"/>
      <c r="T31" s="58"/>
      <c r="U31" s="58"/>
      <c r="V31" s="58"/>
      <c r="W31" s="58"/>
      <c r="X31" s="58"/>
      <c r="Y31" s="58"/>
    </row>
    <row r="32" spans="2:28" ht="18.75" customHeight="1" x14ac:dyDescent="0.5">
      <c r="B32" s="108"/>
      <c r="C32" s="109"/>
      <c r="D32" s="109"/>
      <c r="E32" s="109"/>
      <c r="F32" s="109"/>
      <c r="G32" s="109"/>
      <c r="H32" s="109"/>
      <c r="I32" s="110"/>
      <c r="J32" s="108"/>
      <c r="K32" s="109"/>
      <c r="L32" s="109"/>
      <c r="M32" s="109"/>
      <c r="N32" s="109"/>
      <c r="O32" s="109"/>
      <c r="P32" s="110"/>
      <c r="Q32" s="58"/>
      <c r="R32" s="58"/>
      <c r="S32" s="58"/>
      <c r="T32" s="58"/>
      <c r="U32" s="58"/>
      <c r="V32" s="58"/>
      <c r="W32" s="58"/>
      <c r="X32" s="58"/>
      <c r="Y32" s="58"/>
    </row>
    <row r="33" spans="1:31" ht="27" customHeight="1" x14ac:dyDescent="0.4">
      <c r="B33" s="104" t="s">
        <v>544</v>
      </c>
      <c r="C33" s="105"/>
      <c r="D33" s="105"/>
      <c r="E33" s="105"/>
      <c r="F33" s="105"/>
      <c r="G33" s="105"/>
      <c r="H33" s="105"/>
      <c r="I33" s="106"/>
      <c r="J33" s="104" t="s">
        <v>545</v>
      </c>
      <c r="K33" s="105"/>
      <c r="L33" s="105"/>
      <c r="M33" s="105"/>
      <c r="N33" s="105"/>
      <c r="O33" s="105"/>
      <c r="P33" s="106"/>
      <c r="Q33" s="58"/>
      <c r="R33" s="58"/>
      <c r="S33" s="58"/>
      <c r="T33" s="58"/>
      <c r="U33" s="58"/>
      <c r="V33" s="58"/>
      <c r="W33" s="58"/>
      <c r="X33" s="58"/>
      <c r="Y33" s="58"/>
    </row>
    <row r="34" spans="1:31" ht="17.25" customHeight="1" x14ac:dyDescent="0.4">
      <c r="B34" s="111" t="s">
        <v>546</v>
      </c>
      <c r="C34" s="111"/>
      <c r="D34" s="111"/>
      <c r="E34" s="111"/>
      <c r="F34" s="111"/>
      <c r="G34" s="111"/>
      <c r="H34" s="112"/>
      <c r="I34" s="112"/>
      <c r="J34" s="112"/>
      <c r="K34" s="112"/>
      <c r="L34" s="74" t="s">
        <v>3</v>
      </c>
      <c r="M34" s="107"/>
      <c r="N34" s="107"/>
      <c r="O34" s="107"/>
      <c r="P34" s="107"/>
      <c r="Q34" s="58"/>
      <c r="R34" s="58"/>
      <c r="S34" s="58"/>
      <c r="T34" s="58"/>
      <c r="U34" s="58"/>
      <c r="V34" s="58"/>
      <c r="W34" s="58"/>
      <c r="X34" s="58"/>
      <c r="Y34" s="58"/>
    </row>
    <row r="35" spans="1:31" ht="17.25" customHeight="1" x14ac:dyDescent="0.4">
      <c r="B35" s="137" t="s">
        <v>2</v>
      </c>
      <c r="C35" s="137"/>
      <c r="D35" s="137"/>
      <c r="E35" s="169"/>
      <c r="F35" s="169"/>
      <c r="G35" s="169"/>
      <c r="H35" s="169"/>
      <c r="I35" s="169"/>
      <c r="J35" s="75"/>
      <c r="K35" s="138" t="s">
        <v>1</v>
      </c>
      <c r="L35" s="138"/>
      <c r="M35" s="170"/>
      <c r="N35" s="170"/>
      <c r="O35" s="170"/>
      <c r="P35" s="170"/>
      <c r="Q35" s="58"/>
      <c r="R35" s="58"/>
      <c r="S35" s="58"/>
      <c r="T35" s="58"/>
      <c r="U35" s="58"/>
      <c r="V35" s="58"/>
      <c r="W35" s="58"/>
      <c r="X35" s="58"/>
      <c r="Y35" s="58"/>
    </row>
    <row r="36" spans="1:31" ht="17.25" customHeight="1" x14ac:dyDescent="0.5">
      <c r="B36" s="161" t="s">
        <v>0</v>
      </c>
      <c r="C36" s="161"/>
      <c r="D36" s="168"/>
      <c r="E36" s="168"/>
      <c r="F36" s="168"/>
      <c r="G36" s="168"/>
      <c r="H36" s="168"/>
      <c r="I36" s="168"/>
      <c r="J36" s="168"/>
      <c r="K36" s="168"/>
      <c r="L36" s="168"/>
      <c r="M36" s="168"/>
      <c r="N36" s="168"/>
      <c r="O36" s="168"/>
      <c r="P36" s="168"/>
      <c r="Q36" s="58"/>
      <c r="R36" s="58"/>
      <c r="S36" s="58"/>
      <c r="T36" s="58"/>
      <c r="U36" s="58"/>
      <c r="V36" s="58"/>
      <c r="W36" s="58"/>
      <c r="X36" s="58"/>
      <c r="Y36" s="58"/>
    </row>
    <row r="37" spans="1:31" ht="13.5" customHeight="1" x14ac:dyDescent="0.4"/>
    <row r="38" spans="1:31" ht="42.75" customHeight="1" x14ac:dyDescent="0.4">
      <c r="A38" s="32"/>
      <c r="B38" s="32"/>
      <c r="C38" s="32"/>
      <c r="D38" s="32"/>
      <c r="E38" s="32"/>
      <c r="F38" s="32"/>
      <c r="G38" s="32"/>
      <c r="H38" s="83" t="s">
        <v>533</v>
      </c>
      <c r="I38" s="83"/>
      <c r="J38" s="83"/>
      <c r="K38" s="163" t="str">
        <f>ليست!DS3</f>
        <v>كد دستگاهـ نام پروژهـ زيربناـ درصد پيشرفت فيزيكيـ سال شروعـ سال خاتمهـ نام پرديسـ شماره ثبت سامانهـ جمع آوردهـ دريافتي از طرحـ اعتبار مورد نياز..ـ نام مشاورـ نام پيمانكارـ تعداد طبقاتـ نوع اسكلت ـ نوع نماـ سيستم سرمايش و گرمايشـ نحوه اجراـ وضعيت پروژهـ علت معرفيـ تكميل كننده فرمـ سمتـ تلفنـ تاريخـ عمليات باقيمانده ـ رييس  دستگاهـ مدير مالي دستگاهآورده خير.ـنام خير</v>
      </c>
      <c r="L38" s="163"/>
      <c r="M38" s="163"/>
      <c r="N38" s="163"/>
      <c r="O38" s="163"/>
      <c r="P38" s="163"/>
      <c r="Q38" s="163"/>
      <c r="R38" s="163"/>
      <c r="S38" s="163"/>
      <c r="T38" s="163"/>
      <c r="U38" s="163"/>
      <c r="V38" s="163"/>
      <c r="W38" s="163"/>
      <c r="X38" s="163"/>
      <c r="Y38" s="163"/>
    </row>
    <row r="39" spans="1:31" ht="9.75" customHeight="1" x14ac:dyDescent="0.4"/>
    <row r="40" spans="1:31" ht="13.5" customHeight="1" x14ac:dyDescent="0.4"/>
    <row r="41" spans="1:31" ht="15" customHeight="1" x14ac:dyDescent="0.4">
      <c r="A41" s="32"/>
      <c r="B41" s="32"/>
      <c r="C41" s="32"/>
      <c r="D41" s="32"/>
      <c r="E41" s="32"/>
      <c r="F41" s="32"/>
      <c r="G41" s="32"/>
      <c r="H41" s="32"/>
      <c r="I41" s="32"/>
      <c r="J41" s="32"/>
      <c r="K41" s="32"/>
      <c r="L41" s="32"/>
      <c r="M41" s="32"/>
      <c r="N41" s="32"/>
      <c r="O41" s="32"/>
      <c r="P41" s="47"/>
      <c r="Q41" s="47"/>
      <c r="R41" s="47"/>
      <c r="S41" s="47"/>
      <c r="T41" s="32"/>
      <c r="U41" s="32"/>
      <c r="V41" s="32"/>
      <c r="W41" s="32"/>
      <c r="X41" s="32"/>
      <c r="Y41" s="32"/>
      <c r="AB41" s="58" t="b">
        <f>OR(AC41,AC42)</f>
        <v>0</v>
      </c>
      <c r="AC41" s="58" t="b">
        <v>0</v>
      </c>
    </row>
    <row r="42" spans="1:31" ht="18" x14ac:dyDescent="0.45">
      <c r="A42" s="32"/>
      <c r="B42" s="32"/>
      <c r="C42" s="32"/>
      <c r="D42" s="32"/>
      <c r="E42" s="32"/>
      <c r="F42" s="32"/>
      <c r="G42" s="32"/>
      <c r="H42" s="32"/>
      <c r="I42" s="32"/>
      <c r="J42" s="32"/>
      <c r="K42" s="32"/>
      <c r="L42" s="32"/>
      <c r="M42" s="32"/>
      <c r="N42" s="32"/>
      <c r="O42" s="32"/>
      <c r="P42" s="47"/>
      <c r="Q42" s="47"/>
      <c r="R42" s="47"/>
      <c r="S42" s="47"/>
      <c r="T42" s="164"/>
      <c r="U42" s="164"/>
      <c r="V42" s="164"/>
      <c r="W42" s="164"/>
      <c r="X42" s="164"/>
      <c r="Y42" s="32"/>
      <c r="AB42" s="58" t="b">
        <f>NOT(AB41)</f>
        <v>1</v>
      </c>
      <c r="AC42" s="64" t="b">
        <f>ISTEXT(T42)</f>
        <v>0</v>
      </c>
    </row>
    <row r="43" spans="1:31" x14ac:dyDescent="0.4">
      <c r="A43" s="32"/>
      <c r="B43" s="32"/>
      <c r="C43" s="32"/>
      <c r="D43" s="32"/>
      <c r="E43" s="32"/>
      <c r="F43" s="32"/>
      <c r="G43" s="32"/>
      <c r="H43" s="32"/>
      <c r="I43" s="32"/>
      <c r="J43" s="32"/>
      <c r="K43" s="32"/>
      <c r="L43" s="32"/>
      <c r="M43" s="32"/>
      <c r="N43" s="32"/>
      <c r="O43" s="32"/>
      <c r="P43" s="47"/>
      <c r="Q43" s="47"/>
      <c r="R43" s="47"/>
      <c r="S43" s="47"/>
      <c r="T43" s="32"/>
      <c r="U43" s="32"/>
      <c r="V43" s="32"/>
      <c r="W43" s="32"/>
      <c r="X43" s="32"/>
      <c r="Y43" s="32"/>
      <c r="AB43" s="67" t="b">
        <f>AC347</f>
        <v>1</v>
      </c>
      <c r="AC43" s="65" t="b">
        <f>AND(AC41,AC42)</f>
        <v>0</v>
      </c>
    </row>
    <row r="44" spans="1:31" x14ac:dyDescent="0.4">
      <c r="AB44" s="58" t="b">
        <f>AND(AC41,AC42,AB43)</f>
        <v>0</v>
      </c>
      <c r="AE44" s="3"/>
    </row>
    <row r="45" spans="1:31" s="5" customFormat="1" ht="14.25" customHeight="1" x14ac:dyDescent="0.35">
      <c r="A45" s="166"/>
      <c r="B45" s="167" t="s">
        <v>421</v>
      </c>
      <c r="C45" s="167" t="s">
        <v>426</v>
      </c>
      <c r="D45" s="167"/>
      <c r="E45" s="167"/>
      <c r="F45" s="167"/>
      <c r="G45" s="167"/>
      <c r="H45" s="167"/>
      <c r="I45" s="167" t="s">
        <v>444</v>
      </c>
      <c r="J45" s="167"/>
      <c r="K45" s="165" t="s">
        <v>427</v>
      </c>
      <c r="L45" s="165"/>
      <c r="M45" s="165"/>
      <c r="N45" s="165"/>
      <c r="O45" s="165"/>
      <c r="P45" s="165"/>
      <c r="Q45" s="165"/>
      <c r="R45" s="165"/>
      <c r="S45" s="165"/>
      <c r="T45" s="165"/>
      <c r="U45" s="165"/>
      <c r="AB45" s="66" t="b">
        <f>IF(AB44=TRUE,TRUE,AB42)</f>
        <v>1</v>
      </c>
    </row>
    <row r="46" spans="1:31" s="5" customFormat="1" ht="14.25" customHeight="1" x14ac:dyDescent="0.25">
      <c r="A46" s="166"/>
      <c r="B46" s="167"/>
      <c r="C46" s="167"/>
      <c r="D46" s="167"/>
      <c r="E46" s="167"/>
      <c r="F46" s="167"/>
      <c r="G46" s="167"/>
      <c r="H46" s="167"/>
      <c r="I46" s="167"/>
      <c r="J46" s="167"/>
      <c r="K46" s="162" t="s">
        <v>493</v>
      </c>
      <c r="L46" s="162"/>
      <c r="M46" s="162"/>
      <c r="N46" s="162"/>
      <c r="O46" s="162" t="s">
        <v>445</v>
      </c>
      <c r="P46" s="162"/>
      <c r="Q46" s="162"/>
      <c r="R46" s="162" t="s">
        <v>446</v>
      </c>
      <c r="S46" s="162"/>
      <c r="T46" s="162" t="s">
        <v>18</v>
      </c>
      <c r="U46" s="162"/>
      <c r="W46" s="11">
        <f>SUM(W47:W62)</f>
        <v>0</v>
      </c>
      <c r="X46" s="11">
        <f>SUM(X47:X62)</f>
        <v>0</v>
      </c>
      <c r="Y46" s="11">
        <f>SUM(Y47:Y62)</f>
        <v>10000</v>
      </c>
      <c r="Z46" s="11">
        <f>SUM(Z47:Z62)</f>
        <v>0</v>
      </c>
      <c r="AA46" s="11">
        <f>SUM(AA47:AA62)</f>
        <v>10000</v>
      </c>
      <c r="AB46" s="9"/>
    </row>
    <row r="47" spans="1:31" s="5" customFormat="1" ht="15" customHeight="1" x14ac:dyDescent="0.4">
      <c r="A47" s="7"/>
      <c r="B47" s="6">
        <v>1</v>
      </c>
      <c r="C47" s="153" t="s">
        <v>428</v>
      </c>
      <c r="D47" s="154"/>
      <c r="E47" s="154"/>
      <c r="F47" s="154"/>
      <c r="G47" s="154"/>
      <c r="H47" s="155"/>
      <c r="I47" s="151">
        <v>3.5</v>
      </c>
      <c r="J47" s="152"/>
      <c r="K47" s="148">
        <v>0</v>
      </c>
      <c r="L47" s="149"/>
      <c r="M47" s="149"/>
      <c r="N47" s="150"/>
      <c r="O47" s="148">
        <v>0</v>
      </c>
      <c r="P47" s="149"/>
      <c r="Q47" s="150"/>
      <c r="R47" s="156">
        <f>100-O47-K47</f>
        <v>100</v>
      </c>
      <c r="S47" s="157"/>
      <c r="T47" s="156">
        <f>R47+O47+K47</f>
        <v>100</v>
      </c>
      <c r="U47" s="160"/>
      <c r="V47" s="14"/>
      <c r="W47" s="10">
        <f>K47*I47</f>
        <v>0</v>
      </c>
      <c r="X47" s="9">
        <f>O47*I47</f>
        <v>0</v>
      </c>
      <c r="Y47" s="9">
        <f>R47*I47</f>
        <v>350</v>
      </c>
      <c r="Z47" s="9"/>
      <c r="AA47" s="10">
        <f>SUM(W47:Z47)</f>
        <v>350</v>
      </c>
      <c r="AB47" s="9">
        <f>IF(COUNTBLANK(K47:S47)=0,1,0)</f>
        <v>0</v>
      </c>
    </row>
    <row r="48" spans="1:31" s="5" customFormat="1" ht="15" customHeight="1" x14ac:dyDescent="0.4">
      <c r="A48" s="7"/>
      <c r="B48" s="6">
        <v>2</v>
      </c>
      <c r="C48" s="153" t="s">
        <v>429</v>
      </c>
      <c r="D48" s="154"/>
      <c r="E48" s="154"/>
      <c r="F48" s="154"/>
      <c r="G48" s="154"/>
      <c r="H48" s="155"/>
      <c r="I48" s="151">
        <v>0.7</v>
      </c>
      <c r="J48" s="152"/>
      <c r="K48" s="148">
        <v>0</v>
      </c>
      <c r="L48" s="149"/>
      <c r="M48" s="149"/>
      <c r="N48" s="150"/>
      <c r="O48" s="148">
        <v>0</v>
      </c>
      <c r="P48" s="149"/>
      <c r="Q48" s="150"/>
      <c r="R48" s="156">
        <f t="shared" ref="R48:R62" si="1">100-O48-K48</f>
        <v>100</v>
      </c>
      <c r="S48" s="157"/>
      <c r="T48" s="156">
        <f t="shared" ref="T48:T62" si="2">R48+O48+K48</f>
        <v>100</v>
      </c>
      <c r="U48" s="160"/>
      <c r="W48" s="10">
        <f t="shared" ref="W48:W62" si="3">K48*I48</f>
        <v>0</v>
      </c>
      <c r="X48" s="9">
        <f t="shared" ref="X48:X62" si="4">O48*I48</f>
        <v>0</v>
      </c>
      <c r="Y48" s="9">
        <f t="shared" ref="Y48:Y62" si="5">R48*I48</f>
        <v>70</v>
      </c>
      <c r="Z48" s="9"/>
      <c r="AA48" s="10">
        <f t="shared" ref="AA48:AA62" si="6">SUM(W48:Z48)</f>
        <v>70</v>
      </c>
      <c r="AB48" s="9"/>
    </row>
    <row r="49" spans="1:28" s="5" customFormat="1" ht="15" customHeight="1" x14ac:dyDescent="0.4">
      <c r="A49" s="7"/>
      <c r="B49" s="6">
        <v>3</v>
      </c>
      <c r="C49" s="153" t="s">
        <v>430</v>
      </c>
      <c r="D49" s="154"/>
      <c r="E49" s="154"/>
      <c r="F49" s="154"/>
      <c r="G49" s="154"/>
      <c r="H49" s="155"/>
      <c r="I49" s="151">
        <v>8</v>
      </c>
      <c r="J49" s="152"/>
      <c r="K49" s="148">
        <v>0</v>
      </c>
      <c r="L49" s="149"/>
      <c r="M49" s="149"/>
      <c r="N49" s="150"/>
      <c r="O49" s="148">
        <v>0</v>
      </c>
      <c r="P49" s="149"/>
      <c r="Q49" s="150"/>
      <c r="R49" s="156">
        <f t="shared" si="1"/>
        <v>100</v>
      </c>
      <c r="S49" s="157"/>
      <c r="T49" s="156">
        <f t="shared" si="2"/>
        <v>100</v>
      </c>
      <c r="U49" s="160"/>
      <c r="W49" s="10">
        <f t="shared" si="3"/>
        <v>0</v>
      </c>
      <c r="X49" s="9">
        <f t="shared" si="4"/>
        <v>0</v>
      </c>
      <c r="Y49" s="9">
        <f t="shared" si="5"/>
        <v>800</v>
      </c>
      <c r="Z49" s="9"/>
      <c r="AA49" s="10">
        <f t="shared" si="6"/>
        <v>800</v>
      </c>
      <c r="AB49" s="9"/>
    </row>
    <row r="50" spans="1:28" s="5" customFormat="1" ht="15" customHeight="1" x14ac:dyDescent="0.4">
      <c r="A50" s="7"/>
      <c r="B50" s="6">
        <v>4</v>
      </c>
      <c r="C50" s="153" t="s">
        <v>431</v>
      </c>
      <c r="D50" s="154"/>
      <c r="E50" s="154"/>
      <c r="F50" s="154"/>
      <c r="G50" s="154"/>
      <c r="H50" s="155"/>
      <c r="I50" s="151">
        <v>26.2</v>
      </c>
      <c r="J50" s="152"/>
      <c r="K50" s="148">
        <v>0</v>
      </c>
      <c r="L50" s="149"/>
      <c r="M50" s="149"/>
      <c r="N50" s="150"/>
      <c r="O50" s="148">
        <v>0</v>
      </c>
      <c r="P50" s="149"/>
      <c r="Q50" s="150"/>
      <c r="R50" s="156">
        <f t="shared" si="1"/>
        <v>100</v>
      </c>
      <c r="S50" s="157"/>
      <c r="T50" s="156">
        <f t="shared" si="2"/>
        <v>100</v>
      </c>
      <c r="U50" s="160"/>
      <c r="W50" s="10">
        <f t="shared" si="3"/>
        <v>0</v>
      </c>
      <c r="X50" s="9">
        <f t="shared" si="4"/>
        <v>0</v>
      </c>
      <c r="Y50" s="9">
        <f t="shared" si="5"/>
        <v>2620</v>
      </c>
      <c r="Z50" s="9"/>
      <c r="AA50" s="10">
        <f t="shared" si="6"/>
        <v>2620</v>
      </c>
      <c r="AB50" s="9"/>
    </row>
    <row r="51" spans="1:28" s="5" customFormat="1" ht="15" customHeight="1" x14ac:dyDescent="0.4">
      <c r="A51" s="7"/>
      <c r="B51" s="6">
        <v>5</v>
      </c>
      <c r="C51" s="153" t="s">
        <v>432</v>
      </c>
      <c r="D51" s="154"/>
      <c r="E51" s="154"/>
      <c r="F51" s="154"/>
      <c r="G51" s="154"/>
      <c r="H51" s="155"/>
      <c r="I51" s="151">
        <v>11.2</v>
      </c>
      <c r="J51" s="152"/>
      <c r="K51" s="148">
        <v>0</v>
      </c>
      <c r="L51" s="149"/>
      <c r="M51" s="149"/>
      <c r="N51" s="150"/>
      <c r="O51" s="148">
        <v>0</v>
      </c>
      <c r="P51" s="149"/>
      <c r="Q51" s="150"/>
      <c r="R51" s="156">
        <f t="shared" si="1"/>
        <v>100</v>
      </c>
      <c r="S51" s="157"/>
      <c r="T51" s="156">
        <f t="shared" si="2"/>
        <v>100</v>
      </c>
      <c r="U51" s="160"/>
      <c r="W51" s="10">
        <f t="shared" si="3"/>
        <v>0</v>
      </c>
      <c r="X51" s="9">
        <f t="shared" si="4"/>
        <v>0</v>
      </c>
      <c r="Y51" s="9">
        <f t="shared" si="5"/>
        <v>1120</v>
      </c>
      <c r="Z51" s="9"/>
      <c r="AA51" s="10">
        <f t="shared" si="6"/>
        <v>1120</v>
      </c>
      <c r="AB51" s="9"/>
    </row>
    <row r="52" spans="1:28" s="5" customFormat="1" ht="15" customHeight="1" x14ac:dyDescent="0.4">
      <c r="A52" s="7"/>
      <c r="B52" s="6">
        <v>6</v>
      </c>
      <c r="C52" s="153" t="s">
        <v>433</v>
      </c>
      <c r="D52" s="154"/>
      <c r="E52" s="154"/>
      <c r="F52" s="154"/>
      <c r="G52" s="154"/>
      <c r="H52" s="155"/>
      <c r="I52" s="151">
        <v>7.1</v>
      </c>
      <c r="J52" s="152"/>
      <c r="K52" s="148">
        <v>0</v>
      </c>
      <c r="L52" s="149"/>
      <c r="M52" s="149"/>
      <c r="N52" s="150"/>
      <c r="O52" s="148">
        <v>0</v>
      </c>
      <c r="P52" s="149"/>
      <c r="Q52" s="150"/>
      <c r="R52" s="156">
        <f t="shared" si="1"/>
        <v>100</v>
      </c>
      <c r="S52" s="157"/>
      <c r="T52" s="156">
        <f t="shared" si="2"/>
        <v>100</v>
      </c>
      <c r="U52" s="160"/>
      <c r="W52" s="10">
        <f t="shared" si="3"/>
        <v>0</v>
      </c>
      <c r="X52" s="9">
        <f t="shared" si="4"/>
        <v>0</v>
      </c>
      <c r="Y52" s="9">
        <f t="shared" si="5"/>
        <v>710</v>
      </c>
      <c r="Z52" s="9"/>
      <c r="AA52" s="10">
        <f t="shared" si="6"/>
        <v>710</v>
      </c>
      <c r="AB52" s="9"/>
    </row>
    <row r="53" spans="1:28" s="5" customFormat="1" ht="15" customHeight="1" x14ac:dyDescent="0.4">
      <c r="A53" s="7"/>
      <c r="B53" s="6">
        <v>7</v>
      </c>
      <c r="C53" s="153" t="s">
        <v>434</v>
      </c>
      <c r="D53" s="154"/>
      <c r="E53" s="154"/>
      <c r="F53" s="154"/>
      <c r="G53" s="154"/>
      <c r="H53" s="155"/>
      <c r="I53" s="151">
        <v>6.8</v>
      </c>
      <c r="J53" s="152"/>
      <c r="K53" s="148">
        <v>0</v>
      </c>
      <c r="L53" s="149"/>
      <c r="M53" s="149"/>
      <c r="N53" s="150"/>
      <c r="O53" s="148">
        <v>0</v>
      </c>
      <c r="P53" s="149"/>
      <c r="Q53" s="150"/>
      <c r="R53" s="156">
        <f t="shared" si="1"/>
        <v>100</v>
      </c>
      <c r="S53" s="157"/>
      <c r="T53" s="156">
        <f t="shared" si="2"/>
        <v>100</v>
      </c>
      <c r="U53" s="160"/>
      <c r="W53" s="10">
        <f t="shared" si="3"/>
        <v>0</v>
      </c>
      <c r="X53" s="9">
        <f t="shared" si="4"/>
        <v>0</v>
      </c>
      <c r="Y53" s="9">
        <f t="shared" si="5"/>
        <v>680</v>
      </c>
      <c r="Z53" s="9"/>
      <c r="AA53" s="10">
        <f t="shared" si="6"/>
        <v>680</v>
      </c>
      <c r="AB53" s="9"/>
    </row>
    <row r="54" spans="1:28" s="5" customFormat="1" ht="15" customHeight="1" x14ac:dyDescent="0.4">
      <c r="A54" s="7"/>
      <c r="B54" s="6">
        <v>8</v>
      </c>
      <c r="C54" s="153" t="s">
        <v>435</v>
      </c>
      <c r="D54" s="154"/>
      <c r="E54" s="154"/>
      <c r="F54" s="154"/>
      <c r="G54" s="154"/>
      <c r="H54" s="155"/>
      <c r="I54" s="151">
        <v>4.7</v>
      </c>
      <c r="J54" s="152"/>
      <c r="K54" s="148">
        <v>0</v>
      </c>
      <c r="L54" s="149"/>
      <c r="M54" s="149"/>
      <c r="N54" s="150"/>
      <c r="O54" s="148">
        <v>0</v>
      </c>
      <c r="P54" s="149"/>
      <c r="Q54" s="150"/>
      <c r="R54" s="156">
        <f t="shared" si="1"/>
        <v>100</v>
      </c>
      <c r="S54" s="157"/>
      <c r="T54" s="156">
        <f t="shared" si="2"/>
        <v>100</v>
      </c>
      <c r="U54" s="160"/>
      <c r="W54" s="10">
        <f t="shared" si="3"/>
        <v>0</v>
      </c>
      <c r="X54" s="9">
        <f t="shared" si="4"/>
        <v>0</v>
      </c>
      <c r="Y54" s="9">
        <f t="shared" si="5"/>
        <v>470</v>
      </c>
      <c r="Z54" s="9"/>
      <c r="AA54" s="10">
        <f t="shared" si="6"/>
        <v>470</v>
      </c>
      <c r="AB54" s="9"/>
    </row>
    <row r="55" spans="1:28" s="5" customFormat="1" ht="15" customHeight="1" x14ac:dyDescent="0.4">
      <c r="A55" s="7"/>
      <c r="B55" s="6">
        <v>9</v>
      </c>
      <c r="C55" s="153" t="s">
        <v>436</v>
      </c>
      <c r="D55" s="154"/>
      <c r="E55" s="154"/>
      <c r="F55" s="154"/>
      <c r="G55" s="154"/>
      <c r="H55" s="155"/>
      <c r="I55" s="151">
        <v>1.4</v>
      </c>
      <c r="J55" s="152"/>
      <c r="K55" s="148">
        <v>0</v>
      </c>
      <c r="L55" s="149"/>
      <c r="M55" s="149"/>
      <c r="N55" s="150"/>
      <c r="O55" s="148">
        <v>0</v>
      </c>
      <c r="P55" s="149"/>
      <c r="Q55" s="150"/>
      <c r="R55" s="156">
        <f t="shared" si="1"/>
        <v>100</v>
      </c>
      <c r="S55" s="157"/>
      <c r="T55" s="156">
        <f t="shared" si="2"/>
        <v>100</v>
      </c>
      <c r="U55" s="160"/>
      <c r="W55" s="10">
        <f t="shared" si="3"/>
        <v>0</v>
      </c>
      <c r="X55" s="9">
        <f t="shared" si="4"/>
        <v>0</v>
      </c>
      <c r="Y55" s="9">
        <f t="shared" si="5"/>
        <v>140</v>
      </c>
      <c r="Z55" s="9"/>
      <c r="AA55" s="10">
        <f t="shared" si="6"/>
        <v>140</v>
      </c>
      <c r="AB55" s="9"/>
    </row>
    <row r="56" spans="1:28" s="5" customFormat="1" ht="15" customHeight="1" x14ac:dyDescent="0.4">
      <c r="A56" s="7"/>
      <c r="B56" s="6">
        <v>10</v>
      </c>
      <c r="C56" s="153" t="s">
        <v>437</v>
      </c>
      <c r="D56" s="154"/>
      <c r="E56" s="154"/>
      <c r="F56" s="154"/>
      <c r="G56" s="154"/>
      <c r="H56" s="155"/>
      <c r="I56" s="151">
        <v>12</v>
      </c>
      <c r="J56" s="152"/>
      <c r="K56" s="148">
        <v>0</v>
      </c>
      <c r="L56" s="149"/>
      <c r="M56" s="149"/>
      <c r="N56" s="150"/>
      <c r="O56" s="148">
        <v>0</v>
      </c>
      <c r="P56" s="149"/>
      <c r="Q56" s="150"/>
      <c r="R56" s="156">
        <f t="shared" si="1"/>
        <v>100</v>
      </c>
      <c r="S56" s="157"/>
      <c r="T56" s="156">
        <f t="shared" si="2"/>
        <v>100</v>
      </c>
      <c r="U56" s="160"/>
      <c r="W56" s="10">
        <f t="shared" si="3"/>
        <v>0</v>
      </c>
      <c r="X56" s="9">
        <f t="shared" si="4"/>
        <v>0</v>
      </c>
      <c r="Y56" s="9">
        <f t="shared" si="5"/>
        <v>1200</v>
      </c>
      <c r="Z56" s="9"/>
      <c r="AA56" s="10">
        <f t="shared" si="6"/>
        <v>1200</v>
      </c>
      <c r="AB56" s="9"/>
    </row>
    <row r="57" spans="1:28" s="5" customFormat="1" ht="15" customHeight="1" x14ac:dyDescent="0.4">
      <c r="A57" s="7"/>
      <c r="B57" s="6">
        <v>11</v>
      </c>
      <c r="C57" s="153" t="s">
        <v>438</v>
      </c>
      <c r="D57" s="154"/>
      <c r="E57" s="154"/>
      <c r="F57" s="154"/>
      <c r="G57" s="154"/>
      <c r="H57" s="155"/>
      <c r="I57" s="151">
        <v>4.5999999999999996</v>
      </c>
      <c r="J57" s="152"/>
      <c r="K57" s="148">
        <v>0</v>
      </c>
      <c r="L57" s="149"/>
      <c r="M57" s="149"/>
      <c r="N57" s="150"/>
      <c r="O57" s="148">
        <v>0</v>
      </c>
      <c r="P57" s="149"/>
      <c r="Q57" s="150"/>
      <c r="R57" s="156">
        <f t="shared" si="1"/>
        <v>100</v>
      </c>
      <c r="S57" s="157"/>
      <c r="T57" s="156">
        <f t="shared" si="2"/>
        <v>100</v>
      </c>
      <c r="U57" s="160"/>
      <c r="W57" s="10">
        <f t="shared" si="3"/>
        <v>0</v>
      </c>
      <c r="X57" s="9">
        <f t="shared" si="4"/>
        <v>0</v>
      </c>
      <c r="Y57" s="9">
        <f t="shared" si="5"/>
        <v>459.99999999999994</v>
      </c>
      <c r="Z57" s="9"/>
      <c r="AA57" s="10">
        <f t="shared" si="6"/>
        <v>459.99999999999994</v>
      </c>
      <c r="AB57" s="9"/>
    </row>
    <row r="58" spans="1:28" s="5" customFormat="1" ht="15" customHeight="1" x14ac:dyDescent="0.4">
      <c r="A58" s="7"/>
      <c r="B58" s="6">
        <v>12</v>
      </c>
      <c r="C58" s="153" t="s">
        <v>439</v>
      </c>
      <c r="D58" s="154"/>
      <c r="E58" s="154"/>
      <c r="F58" s="154"/>
      <c r="G58" s="154"/>
      <c r="H58" s="155"/>
      <c r="I58" s="151">
        <v>0.5</v>
      </c>
      <c r="J58" s="152"/>
      <c r="K58" s="148">
        <v>0</v>
      </c>
      <c r="L58" s="149"/>
      <c r="M58" s="149"/>
      <c r="N58" s="150"/>
      <c r="O58" s="148">
        <v>0</v>
      </c>
      <c r="P58" s="149"/>
      <c r="Q58" s="150"/>
      <c r="R58" s="156">
        <f t="shared" si="1"/>
        <v>100</v>
      </c>
      <c r="S58" s="157"/>
      <c r="T58" s="156">
        <f t="shared" si="2"/>
        <v>100</v>
      </c>
      <c r="U58" s="160"/>
      <c r="W58" s="10">
        <f t="shared" si="3"/>
        <v>0</v>
      </c>
      <c r="X58" s="9">
        <f t="shared" si="4"/>
        <v>0</v>
      </c>
      <c r="Y58" s="9">
        <f t="shared" si="5"/>
        <v>50</v>
      </c>
      <c r="Z58" s="9"/>
      <c r="AA58" s="10">
        <f t="shared" si="6"/>
        <v>50</v>
      </c>
      <c r="AB58" s="9"/>
    </row>
    <row r="59" spans="1:28" s="5" customFormat="1" ht="15" customHeight="1" x14ac:dyDescent="0.4">
      <c r="A59" s="7"/>
      <c r="B59" s="6">
        <v>13</v>
      </c>
      <c r="C59" s="153" t="s">
        <v>440</v>
      </c>
      <c r="D59" s="154"/>
      <c r="E59" s="154"/>
      <c r="F59" s="154"/>
      <c r="G59" s="154"/>
      <c r="H59" s="155"/>
      <c r="I59" s="151">
        <v>9.6999999999999993</v>
      </c>
      <c r="J59" s="152"/>
      <c r="K59" s="148">
        <v>0</v>
      </c>
      <c r="L59" s="149"/>
      <c r="M59" s="149"/>
      <c r="N59" s="150"/>
      <c r="O59" s="148">
        <v>0</v>
      </c>
      <c r="P59" s="149"/>
      <c r="Q59" s="150"/>
      <c r="R59" s="156">
        <f t="shared" si="1"/>
        <v>100</v>
      </c>
      <c r="S59" s="157"/>
      <c r="T59" s="156">
        <f t="shared" si="2"/>
        <v>100</v>
      </c>
      <c r="U59" s="160"/>
      <c r="W59" s="10">
        <f t="shared" si="3"/>
        <v>0</v>
      </c>
      <c r="X59" s="9">
        <f t="shared" si="4"/>
        <v>0</v>
      </c>
      <c r="Y59" s="9">
        <f t="shared" si="5"/>
        <v>969.99999999999989</v>
      </c>
      <c r="Z59" s="9"/>
      <c r="AA59" s="10">
        <f t="shared" si="6"/>
        <v>969.99999999999989</v>
      </c>
      <c r="AB59" s="9"/>
    </row>
    <row r="60" spans="1:28" s="5" customFormat="1" ht="15" customHeight="1" x14ac:dyDescent="0.4">
      <c r="A60" s="7"/>
      <c r="B60" s="6">
        <v>14</v>
      </c>
      <c r="C60" s="153" t="s">
        <v>441</v>
      </c>
      <c r="D60" s="154"/>
      <c r="E60" s="154"/>
      <c r="F60" s="154"/>
      <c r="G60" s="154"/>
      <c r="H60" s="155"/>
      <c r="I60" s="151">
        <v>1.5</v>
      </c>
      <c r="J60" s="152"/>
      <c r="K60" s="148">
        <v>0</v>
      </c>
      <c r="L60" s="149"/>
      <c r="M60" s="149"/>
      <c r="N60" s="150"/>
      <c r="O60" s="148">
        <v>0</v>
      </c>
      <c r="P60" s="149"/>
      <c r="Q60" s="150"/>
      <c r="R60" s="156">
        <f t="shared" si="1"/>
        <v>100</v>
      </c>
      <c r="S60" s="157"/>
      <c r="T60" s="156">
        <f t="shared" si="2"/>
        <v>100</v>
      </c>
      <c r="U60" s="160"/>
      <c r="W60" s="10">
        <f t="shared" si="3"/>
        <v>0</v>
      </c>
      <c r="X60" s="9">
        <f t="shared" si="4"/>
        <v>0</v>
      </c>
      <c r="Y60" s="9">
        <f t="shared" si="5"/>
        <v>150</v>
      </c>
      <c r="Z60" s="9"/>
      <c r="AA60" s="10">
        <f t="shared" si="6"/>
        <v>150</v>
      </c>
      <c r="AB60" s="9"/>
    </row>
    <row r="61" spans="1:28" s="5" customFormat="1" ht="15" customHeight="1" x14ac:dyDescent="0.4">
      <c r="A61" s="7"/>
      <c r="B61" s="6">
        <v>15</v>
      </c>
      <c r="C61" s="153" t="s">
        <v>442</v>
      </c>
      <c r="D61" s="154"/>
      <c r="E61" s="154"/>
      <c r="F61" s="154"/>
      <c r="G61" s="154"/>
      <c r="H61" s="155"/>
      <c r="I61" s="151">
        <v>1.7</v>
      </c>
      <c r="J61" s="152"/>
      <c r="K61" s="148">
        <v>0</v>
      </c>
      <c r="L61" s="149"/>
      <c r="M61" s="149"/>
      <c r="N61" s="150"/>
      <c r="O61" s="148">
        <v>0</v>
      </c>
      <c r="P61" s="149"/>
      <c r="Q61" s="150"/>
      <c r="R61" s="156">
        <f t="shared" si="1"/>
        <v>100</v>
      </c>
      <c r="S61" s="157"/>
      <c r="T61" s="156">
        <f t="shared" si="2"/>
        <v>100</v>
      </c>
      <c r="U61" s="160"/>
      <c r="W61" s="10">
        <f t="shared" si="3"/>
        <v>0</v>
      </c>
      <c r="X61" s="9">
        <f t="shared" si="4"/>
        <v>0</v>
      </c>
      <c r="Y61" s="9">
        <f t="shared" si="5"/>
        <v>170</v>
      </c>
      <c r="Z61" s="9"/>
      <c r="AA61" s="10">
        <f t="shared" si="6"/>
        <v>170</v>
      </c>
      <c r="AB61" s="9"/>
    </row>
    <row r="62" spans="1:28" s="5" customFormat="1" ht="15" customHeight="1" x14ac:dyDescent="0.4">
      <c r="A62" s="7"/>
      <c r="B62" s="6">
        <v>16</v>
      </c>
      <c r="C62" s="153" t="s">
        <v>443</v>
      </c>
      <c r="D62" s="154"/>
      <c r="E62" s="154"/>
      <c r="F62" s="154"/>
      <c r="G62" s="154"/>
      <c r="H62" s="155"/>
      <c r="I62" s="151">
        <v>0.4</v>
      </c>
      <c r="J62" s="152"/>
      <c r="K62" s="148">
        <v>0</v>
      </c>
      <c r="L62" s="149"/>
      <c r="M62" s="149"/>
      <c r="N62" s="150"/>
      <c r="O62" s="148">
        <v>0</v>
      </c>
      <c r="P62" s="149"/>
      <c r="Q62" s="150"/>
      <c r="R62" s="156">
        <f t="shared" si="1"/>
        <v>100</v>
      </c>
      <c r="S62" s="157"/>
      <c r="T62" s="156">
        <f t="shared" si="2"/>
        <v>100</v>
      </c>
      <c r="U62" s="160"/>
      <c r="W62" s="10">
        <f t="shared" si="3"/>
        <v>0</v>
      </c>
      <c r="X62" s="9">
        <f t="shared" si="4"/>
        <v>0</v>
      </c>
      <c r="Y62" s="9">
        <f t="shared" si="5"/>
        <v>40</v>
      </c>
      <c r="Z62" s="9"/>
      <c r="AA62" s="10">
        <f t="shared" si="6"/>
        <v>40</v>
      </c>
      <c r="AB62" s="9"/>
    </row>
    <row r="63" spans="1:28" s="5" customFormat="1" ht="16.5" customHeight="1" x14ac:dyDescent="0.45">
      <c r="A63" s="8"/>
      <c r="B63" s="143" t="s">
        <v>18</v>
      </c>
      <c r="C63" s="143"/>
      <c r="D63" s="143"/>
      <c r="E63" s="143"/>
      <c r="F63" s="143"/>
      <c r="G63" s="143"/>
      <c r="H63" s="143"/>
      <c r="I63" s="144">
        <f>SUM(I47:J62)</f>
        <v>100</v>
      </c>
      <c r="J63" s="145"/>
      <c r="K63" s="144">
        <f>W63</f>
        <v>0</v>
      </c>
      <c r="L63" s="146"/>
      <c r="M63" s="146"/>
      <c r="N63" s="145"/>
      <c r="O63" s="147">
        <f>X63</f>
        <v>0</v>
      </c>
      <c r="P63" s="147"/>
      <c r="Q63" s="147"/>
      <c r="R63" s="158">
        <f>Y63</f>
        <v>100</v>
      </c>
      <c r="S63" s="159"/>
      <c r="T63" s="158">
        <f>AA63</f>
        <v>100</v>
      </c>
      <c r="U63" s="159"/>
      <c r="W63" s="10">
        <f>W46/100</f>
        <v>0</v>
      </c>
      <c r="X63" s="10">
        <f>X46/100</f>
        <v>0</v>
      </c>
      <c r="Y63" s="10">
        <f>Y46/100</f>
        <v>100</v>
      </c>
      <c r="Z63" s="10">
        <f>Z46/100</f>
        <v>0</v>
      </c>
      <c r="AA63" s="10">
        <f>AA46/100</f>
        <v>100</v>
      </c>
      <c r="AB63" s="9"/>
    </row>
    <row r="68" ht="20.25" customHeight="1" x14ac:dyDescent="0.4"/>
    <row r="70" hidden="1" x14ac:dyDescent="0.4"/>
    <row r="71" hidden="1" x14ac:dyDescent="0.4"/>
    <row r="72" hidden="1" x14ac:dyDescent="0.4"/>
    <row r="73" hidden="1" x14ac:dyDescent="0.4"/>
    <row r="74" hidden="1" x14ac:dyDescent="0.4"/>
    <row r="75" hidden="1" x14ac:dyDescent="0.4"/>
    <row r="76" hidden="1" x14ac:dyDescent="0.4"/>
    <row r="77" hidden="1" x14ac:dyDescent="0.4"/>
    <row r="78" hidden="1" x14ac:dyDescent="0.4"/>
    <row r="79" hidden="1" x14ac:dyDescent="0.4"/>
    <row r="80" hidden="1" x14ac:dyDescent="0.4"/>
    <row r="81" spans="1:33" hidden="1" x14ac:dyDescent="0.4"/>
    <row r="82" spans="1:33" hidden="1" x14ac:dyDescent="0.4"/>
    <row r="83" spans="1:33" hidden="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15" t="s">
        <v>451</v>
      </c>
      <c r="AC83" s="23" t="s">
        <v>456</v>
      </c>
      <c r="AD83" s="39" t="s">
        <v>421</v>
      </c>
      <c r="AE83" s="40" t="s">
        <v>422</v>
      </c>
      <c r="AF83" s="39" t="s">
        <v>423</v>
      </c>
      <c r="AG83" s="38"/>
    </row>
    <row r="84" spans="1:33" hidden="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15" t="s">
        <v>452</v>
      </c>
      <c r="AC84" s="23" t="s">
        <v>457</v>
      </c>
      <c r="AD84" s="39">
        <v>1</v>
      </c>
      <c r="AE84" s="40">
        <f>AG84*1</f>
        <v>101055</v>
      </c>
      <c r="AF84" s="39" t="s">
        <v>30</v>
      </c>
      <c r="AG84" s="38">
        <v>101055</v>
      </c>
    </row>
    <row r="85" spans="1:33" hidden="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24" t="s">
        <v>453</v>
      </c>
      <c r="AC85" s="25" t="b">
        <f>ليست!CI3</f>
        <v>0</v>
      </c>
      <c r="AD85" s="39">
        <v>2</v>
      </c>
      <c r="AE85" s="40">
        <f t="shared" ref="AE85:AE148" si="7">AG85*1</f>
        <v>110036</v>
      </c>
      <c r="AF85" s="39" t="s">
        <v>31</v>
      </c>
      <c r="AG85" s="38">
        <v>110036</v>
      </c>
    </row>
    <row r="86" spans="1:33" hidden="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
      <c r="AC86" s="70">
        <v>0</v>
      </c>
      <c r="AD86" s="39">
        <v>3</v>
      </c>
      <c r="AE86" s="40">
        <f t="shared" si="7"/>
        <v>113506</v>
      </c>
      <c r="AF86" s="39" t="s">
        <v>32</v>
      </c>
      <c r="AG86" s="38">
        <v>113506</v>
      </c>
    </row>
    <row r="87" spans="1:33" ht="18" hidden="1" x14ac:dyDescent="0.4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46" t="s">
        <v>543</v>
      </c>
      <c r="AD87" s="39">
        <v>4</v>
      </c>
      <c r="AE87" s="40">
        <f t="shared" si="7"/>
        <v>113510</v>
      </c>
      <c r="AF87" s="39" t="s">
        <v>34</v>
      </c>
      <c r="AG87" s="38" t="s">
        <v>33</v>
      </c>
    </row>
    <row r="88" spans="1:33" hidden="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9">
        <v>5</v>
      </c>
      <c r="AE88" s="40">
        <f t="shared" si="7"/>
        <v>113522</v>
      </c>
      <c r="AF88" s="39" t="s">
        <v>35</v>
      </c>
      <c r="AG88" s="38">
        <v>113522</v>
      </c>
    </row>
    <row r="89" spans="1:33" hidden="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9">
        <v>6</v>
      </c>
      <c r="AE89" s="40">
        <f t="shared" si="7"/>
        <v>113523</v>
      </c>
      <c r="AF89" s="39" t="s">
        <v>36</v>
      </c>
      <c r="AG89" s="38">
        <v>113523</v>
      </c>
    </row>
    <row r="90" spans="1:33" hidden="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9">
        <v>7</v>
      </c>
      <c r="AE90" s="40">
        <f t="shared" si="7"/>
        <v>113524</v>
      </c>
      <c r="AF90" s="39" t="s">
        <v>37</v>
      </c>
      <c r="AG90" s="38">
        <v>113524</v>
      </c>
    </row>
    <row r="91" spans="1:33" hidden="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9">
        <v>8</v>
      </c>
      <c r="AE91" s="40">
        <f t="shared" si="7"/>
        <v>113525</v>
      </c>
      <c r="AF91" s="39" t="s">
        <v>38</v>
      </c>
      <c r="AG91" s="38">
        <v>113525</v>
      </c>
    </row>
    <row r="92" spans="1:33" hidden="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9">
        <v>9</v>
      </c>
      <c r="AE92" s="40">
        <f t="shared" si="7"/>
        <v>113526</v>
      </c>
      <c r="AF92" s="39" t="s">
        <v>39</v>
      </c>
      <c r="AG92" s="38">
        <v>113526</v>
      </c>
    </row>
    <row r="93" spans="1:33" hidden="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9">
        <v>10</v>
      </c>
      <c r="AE93" s="40">
        <f t="shared" si="7"/>
        <v>113527</v>
      </c>
      <c r="AF93" s="39" t="s">
        <v>40</v>
      </c>
      <c r="AG93" s="38">
        <v>113527</v>
      </c>
    </row>
    <row r="94" spans="1:33" hidden="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9">
        <v>11</v>
      </c>
      <c r="AE94" s="40">
        <f t="shared" si="7"/>
        <v>113528</v>
      </c>
      <c r="AF94" s="39" t="s">
        <v>41</v>
      </c>
      <c r="AG94" s="38">
        <v>113528</v>
      </c>
    </row>
    <row r="95" spans="1:33" hidden="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9">
        <v>12</v>
      </c>
      <c r="AE95" s="40">
        <f t="shared" si="7"/>
        <v>113529</v>
      </c>
      <c r="AF95" s="39" t="s">
        <v>42</v>
      </c>
      <c r="AG95" s="38">
        <v>113529</v>
      </c>
    </row>
    <row r="96" spans="1:33" hidden="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9">
        <v>13</v>
      </c>
      <c r="AE96" s="40">
        <f t="shared" si="7"/>
        <v>113530</v>
      </c>
      <c r="AF96" s="39" t="s">
        <v>43</v>
      </c>
      <c r="AG96" s="38">
        <v>113530</v>
      </c>
    </row>
    <row r="97" spans="1:33" hidden="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9">
        <v>14</v>
      </c>
      <c r="AE97" s="40">
        <f t="shared" si="7"/>
        <v>113531</v>
      </c>
      <c r="AF97" s="39" t="s">
        <v>44</v>
      </c>
      <c r="AG97" s="38">
        <v>113531</v>
      </c>
    </row>
    <row r="98" spans="1:33" hidden="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9">
        <v>15</v>
      </c>
      <c r="AE98" s="40">
        <f t="shared" si="7"/>
        <v>113532</v>
      </c>
      <c r="AF98" s="39" t="s">
        <v>45</v>
      </c>
      <c r="AG98" s="38">
        <v>113532</v>
      </c>
    </row>
    <row r="99" spans="1:33" hidden="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9">
        <v>16</v>
      </c>
      <c r="AE99" s="40">
        <f t="shared" si="7"/>
        <v>113533</v>
      </c>
      <c r="AF99" s="39" t="s">
        <v>46</v>
      </c>
      <c r="AG99" s="38">
        <v>113533</v>
      </c>
    </row>
    <row r="100" spans="1:33" hidden="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9">
        <v>17</v>
      </c>
      <c r="AE100" s="40">
        <f t="shared" si="7"/>
        <v>113534</v>
      </c>
      <c r="AF100" s="39" t="s">
        <v>47</v>
      </c>
      <c r="AG100" s="38">
        <v>113534</v>
      </c>
    </row>
    <row r="101" spans="1:33" hidden="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9">
        <v>18</v>
      </c>
      <c r="AE101" s="40">
        <f t="shared" si="7"/>
        <v>113535</v>
      </c>
      <c r="AF101" s="39" t="s">
        <v>48</v>
      </c>
      <c r="AG101" s="38">
        <v>113535</v>
      </c>
    </row>
    <row r="102" spans="1:33" hidden="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9">
        <v>19</v>
      </c>
      <c r="AE102" s="40">
        <f t="shared" si="7"/>
        <v>113536</v>
      </c>
      <c r="AF102" s="39" t="s">
        <v>49</v>
      </c>
      <c r="AG102" s="38">
        <v>113536</v>
      </c>
    </row>
    <row r="103" spans="1:33" ht="18" hidden="1" thickBot="1" x14ac:dyDescent="0.4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9">
        <v>20</v>
      </c>
      <c r="AE103" s="40">
        <f t="shared" si="7"/>
        <v>113537</v>
      </c>
      <c r="AF103" s="39" t="s">
        <v>51</v>
      </c>
      <c r="AG103" s="38" t="s">
        <v>50</v>
      </c>
    </row>
    <row r="104" spans="1:33" hidden="1" x14ac:dyDescent="0.4">
      <c r="A104" s="219"/>
      <c r="B104" s="220"/>
      <c r="C104" s="220"/>
      <c r="D104" s="220"/>
      <c r="E104" s="220"/>
      <c r="F104" s="220"/>
      <c r="G104" s="220"/>
      <c r="H104" s="220"/>
      <c r="I104" s="220"/>
      <c r="J104" s="220"/>
      <c r="K104" s="220"/>
      <c r="L104" s="223"/>
      <c r="M104" s="38"/>
      <c r="N104" s="38"/>
      <c r="O104" s="38"/>
      <c r="P104" s="38"/>
      <c r="Q104" s="38"/>
      <c r="R104" s="38"/>
      <c r="S104" s="38"/>
      <c r="T104" s="38"/>
      <c r="U104" s="38"/>
      <c r="V104" s="38"/>
      <c r="W104" s="38"/>
      <c r="X104" s="38"/>
      <c r="Y104" s="38"/>
      <c r="Z104" s="38"/>
      <c r="AA104" s="38"/>
      <c r="AB104" s="38"/>
      <c r="AC104" s="38"/>
      <c r="AD104" s="39">
        <v>21</v>
      </c>
      <c r="AE104" s="40">
        <f t="shared" si="7"/>
        <v>113538</v>
      </c>
      <c r="AF104" s="39" t="s">
        <v>52</v>
      </c>
      <c r="AG104" s="38">
        <v>113538</v>
      </c>
    </row>
    <row r="105" spans="1:33" hidden="1" x14ac:dyDescent="0.4">
      <c r="A105" s="221"/>
      <c r="B105" s="222"/>
      <c r="C105" s="222"/>
      <c r="D105" s="222"/>
      <c r="E105" s="222"/>
      <c r="F105" s="222"/>
      <c r="G105" s="222"/>
      <c r="H105" s="222"/>
      <c r="I105" s="222"/>
      <c r="J105" s="222"/>
      <c r="K105" s="222"/>
      <c r="L105" s="224"/>
      <c r="M105" s="38"/>
      <c r="N105" s="38"/>
      <c r="O105" s="38"/>
      <c r="P105" s="38"/>
      <c r="Q105" s="38"/>
      <c r="R105" s="38"/>
      <c r="S105" s="38"/>
      <c r="T105" s="38"/>
      <c r="U105" s="38"/>
      <c r="V105" s="38"/>
      <c r="W105" s="38"/>
      <c r="X105" s="38"/>
      <c r="Y105" s="38"/>
      <c r="Z105" s="38"/>
      <c r="AA105" s="38"/>
      <c r="AB105" s="38"/>
      <c r="AC105" s="38"/>
      <c r="AD105" s="39">
        <v>22</v>
      </c>
      <c r="AE105" s="40">
        <f t="shared" si="7"/>
        <v>113539</v>
      </c>
      <c r="AF105" s="39" t="s">
        <v>53</v>
      </c>
      <c r="AG105" s="38">
        <v>113539</v>
      </c>
    </row>
    <row r="106" spans="1:33" hidden="1" x14ac:dyDescent="0.4">
      <c r="A106" s="221"/>
      <c r="B106" s="222"/>
      <c r="C106" s="222"/>
      <c r="D106" s="222"/>
      <c r="E106" s="222"/>
      <c r="F106" s="222"/>
      <c r="G106" s="222"/>
      <c r="H106" s="222"/>
      <c r="I106" s="222"/>
      <c r="J106" s="222"/>
      <c r="K106" s="222"/>
      <c r="L106" s="224"/>
      <c r="M106" s="38"/>
      <c r="N106" s="38"/>
      <c r="O106" s="38"/>
      <c r="P106" s="38"/>
      <c r="Q106" s="38"/>
      <c r="R106" s="38"/>
      <c r="S106" s="38"/>
      <c r="T106" s="38"/>
      <c r="U106" s="38"/>
      <c r="V106" s="38"/>
      <c r="W106" s="38"/>
      <c r="X106" s="38"/>
      <c r="Y106" s="38"/>
      <c r="Z106" s="38"/>
      <c r="AA106" s="38"/>
      <c r="AB106" s="38"/>
      <c r="AC106" s="38"/>
      <c r="AD106" s="39">
        <v>23</v>
      </c>
      <c r="AE106" s="40">
        <f t="shared" si="7"/>
        <v>113540</v>
      </c>
      <c r="AF106" s="39" t="s">
        <v>55</v>
      </c>
      <c r="AG106" s="38" t="s">
        <v>54</v>
      </c>
    </row>
    <row r="107" spans="1:33" hidden="1" x14ac:dyDescent="0.4">
      <c r="A107" s="221"/>
      <c r="B107" s="222"/>
      <c r="C107" s="222"/>
      <c r="D107" s="222"/>
      <c r="E107" s="222"/>
      <c r="F107" s="222"/>
      <c r="G107" s="222"/>
      <c r="H107" s="222"/>
      <c r="I107" s="222"/>
      <c r="J107" s="222"/>
      <c r="K107" s="222"/>
      <c r="L107" s="224"/>
      <c r="M107" s="38"/>
      <c r="N107" s="38"/>
      <c r="O107" s="38"/>
      <c r="P107" s="38"/>
      <c r="Q107" s="38"/>
      <c r="R107" s="38"/>
      <c r="S107" s="38"/>
      <c r="T107" s="38"/>
      <c r="U107" s="38"/>
      <c r="V107" s="38"/>
      <c r="W107" s="38"/>
      <c r="X107" s="38"/>
      <c r="Y107" s="38"/>
      <c r="Z107" s="38"/>
      <c r="AA107" s="38"/>
      <c r="AB107" s="38"/>
      <c r="AC107" s="38"/>
      <c r="AD107" s="39">
        <v>24</v>
      </c>
      <c r="AE107" s="40">
        <f t="shared" si="7"/>
        <v>113541</v>
      </c>
      <c r="AF107" s="39" t="s">
        <v>56</v>
      </c>
      <c r="AG107" s="38">
        <v>113541</v>
      </c>
    </row>
    <row r="108" spans="1:33" hidden="1" x14ac:dyDescent="0.4">
      <c r="A108" s="221"/>
      <c r="B108" s="222"/>
      <c r="C108" s="222"/>
      <c r="D108" s="222"/>
      <c r="E108" s="222"/>
      <c r="F108" s="222"/>
      <c r="G108" s="222"/>
      <c r="H108" s="222"/>
      <c r="I108" s="222"/>
      <c r="J108" s="222"/>
      <c r="K108" s="222"/>
      <c r="L108" s="224"/>
      <c r="M108" s="38"/>
      <c r="N108" s="38"/>
      <c r="O108" s="38"/>
      <c r="P108" s="38"/>
      <c r="Q108" s="38"/>
      <c r="R108" s="38"/>
      <c r="S108" s="38"/>
      <c r="T108" s="38"/>
      <c r="U108" s="38"/>
      <c r="V108" s="38"/>
      <c r="W108" s="38"/>
      <c r="X108" s="38"/>
      <c r="Y108" s="38"/>
      <c r="Z108" s="38"/>
      <c r="AA108" s="38"/>
      <c r="AB108" s="38"/>
      <c r="AC108" s="38"/>
      <c r="AD108" s="39">
        <v>25</v>
      </c>
      <c r="AE108" s="40">
        <f t="shared" si="7"/>
        <v>113542</v>
      </c>
      <c r="AF108" s="39" t="s">
        <v>57</v>
      </c>
      <c r="AG108" s="38">
        <v>113542</v>
      </c>
    </row>
    <row r="109" spans="1:33" hidden="1" x14ac:dyDescent="0.4">
      <c r="A109" s="221"/>
      <c r="B109" s="222"/>
      <c r="C109" s="222"/>
      <c r="D109" s="222"/>
      <c r="E109" s="222"/>
      <c r="F109" s="222"/>
      <c r="G109" s="222"/>
      <c r="H109" s="222"/>
      <c r="I109" s="222"/>
      <c r="J109" s="222"/>
      <c r="K109" s="222"/>
      <c r="L109" s="224"/>
      <c r="M109" s="38"/>
      <c r="N109" s="38"/>
      <c r="O109" s="38"/>
      <c r="P109" s="38"/>
      <c r="Q109" s="38"/>
      <c r="R109" s="38"/>
      <c r="S109" s="38"/>
      <c r="T109" s="38"/>
      <c r="U109" s="38"/>
      <c r="V109" s="38"/>
      <c r="W109" s="38"/>
      <c r="X109" s="38"/>
      <c r="Y109" s="38"/>
      <c r="Z109" s="38"/>
      <c r="AA109" s="38"/>
      <c r="AB109" s="38"/>
      <c r="AC109" s="38"/>
      <c r="AD109" s="39">
        <v>26</v>
      </c>
      <c r="AE109" s="40">
        <f t="shared" si="7"/>
        <v>113544</v>
      </c>
      <c r="AF109" s="39" t="s">
        <v>59</v>
      </c>
      <c r="AG109" s="38" t="s">
        <v>58</v>
      </c>
    </row>
    <row r="110" spans="1:33" hidden="1" x14ac:dyDescent="0.4">
      <c r="A110" s="41"/>
      <c r="B110" s="42"/>
      <c r="C110" s="222"/>
      <c r="D110" s="222"/>
      <c r="E110" s="222"/>
      <c r="F110" s="222"/>
      <c r="G110" s="222"/>
      <c r="H110" s="222"/>
      <c r="I110" s="222"/>
      <c r="J110" s="222"/>
      <c r="K110" s="222"/>
      <c r="L110" s="224"/>
      <c r="M110" s="38"/>
      <c r="N110" s="38"/>
      <c r="O110" s="38"/>
      <c r="P110" s="38"/>
      <c r="Q110" s="38"/>
      <c r="R110" s="38"/>
      <c r="S110" s="38"/>
      <c r="T110" s="38"/>
      <c r="U110" s="38"/>
      <c r="V110" s="38"/>
      <c r="W110" s="38"/>
      <c r="X110" s="38"/>
      <c r="Y110" s="38"/>
      <c r="Z110" s="38"/>
      <c r="AA110" s="38"/>
      <c r="AB110" s="38"/>
      <c r="AC110" s="38"/>
      <c r="AD110" s="39">
        <v>27</v>
      </c>
      <c r="AE110" s="40">
        <f t="shared" si="7"/>
        <v>113548</v>
      </c>
      <c r="AF110" s="39" t="s">
        <v>61</v>
      </c>
      <c r="AG110" s="38" t="s">
        <v>60</v>
      </c>
    </row>
    <row r="111" spans="1:33" ht="18" hidden="1" thickBot="1" x14ac:dyDescent="0.45">
      <c r="A111" s="43"/>
      <c r="B111" s="44"/>
      <c r="C111" s="225"/>
      <c r="D111" s="225"/>
      <c r="E111" s="225"/>
      <c r="F111" s="45"/>
      <c r="G111" s="44"/>
      <c r="H111" s="225"/>
      <c r="I111" s="225"/>
      <c r="J111" s="225"/>
      <c r="K111" s="225"/>
      <c r="L111" s="226"/>
      <c r="M111" s="38"/>
      <c r="N111" s="38"/>
      <c r="O111" s="38"/>
      <c r="P111" s="38"/>
      <c r="Q111" s="38"/>
      <c r="R111" s="38"/>
      <c r="S111" s="38"/>
      <c r="T111" s="38"/>
      <c r="U111" s="38"/>
      <c r="V111" s="38"/>
      <c r="W111" s="38"/>
      <c r="X111" s="38"/>
      <c r="Y111" s="38"/>
      <c r="Z111" s="38"/>
      <c r="AA111" s="38"/>
      <c r="AB111" s="38"/>
      <c r="AC111" s="38"/>
      <c r="AD111" s="39">
        <v>28</v>
      </c>
      <c r="AE111" s="40">
        <f t="shared" si="7"/>
        <v>113550</v>
      </c>
      <c r="AF111" s="39" t="s">
        <v>63</v>
      </c>
      <c r="AG111" s="38" t="s">
        <v>62</v>
      </c>
    </row>
    <row r="112" spans="1:33" hidden="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9">
        <v>29</v>
      </c>
      <c r="AE112" s="40">
        <f t="shared" si="7"/>
        <v>113551</v>
      </c>
      <c r="AF112" s="39" t="s">
        <v>64</v>
      </c>
      <c r="AG112" s="38">
        <v>113551</v>
      </c>
    </row>
    <row r="113" spans="1:33" hidden="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9">
        <v>30</v>
      </c>
      <c r="AE113" s="40">
        <f t="shared" si="7"/>
        <v>113552</v>
      </c>
      <c r="AF113" s="39" t="s">
        <v>65</v>
      </c>
      <c r="AG113" s="38">
        <v>113552</v>
      </c>
    </row>
    <row r="114" spans="1:33" hidden="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9">
        <v>31</v>
      </c>
      <c r="AE114" s="40">
        <f t="shared" si="7"/>
        <v>113557</v>
      </c>
      <c r="AF114" s="39" t="s">
        <v>66</v>
      </c>
      <c r="AG114" s="38">
        <v>113557</v>
      </c>
    </row>
    <row r="115" spans="1:33" hidden="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9">
        <v>32</v>
      </c>
      <c r="AE115" s="40">
        <f t="shared" si="7"/>
        <v>113558</v>
      </c>
      <c r="AF115" s="39" t="s">
        <v>67</v>
      </c>
      <c r="AG115" s="38">
        <v>113558</v>
      </c>
    </row>
    <row r="116" spans="1:33" hidden="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9">
        <v>33</v>
      </c>
      <c r="AE116" s="40">
        <f t="shared" si="7"/>
        <v>113565</v>
      </c>
      <c r="AF116" s="39" t="s">
        <v>69</v>
      </c>
      <c r="AG116" s="38" t="s">
        <v>68</v>
      </c>
    </row>
    <row r="117" spans="1:33" hidden="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9">
        <v>34</v>
      </c>
      <c r="AE117" s="40">
        <f t="shared" si="7"/>
        <v>113566</v>
      </c>
      <c r="AF117" s="39" t="s">
        <v>71</v>
      </c>
      <c r="AG117" s="38" t="s">
        <v>70</v>
      </c>
    </row>
    <row r="118" spans="1:33" hidden="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9">
        <v>35</v>
      </c>
      <c r="AE118" s="40">
        <f t="shared" si="7"/>
        <v>113567</v>
      </c>
      <c r="AF118" s="39" t="s">
        <v>73</v>
      </c>
      <c r="AG118" s="38" t="s">
        <v>72</v>
      </c>
    </row>
    <row r="119" spans="1:33" hidden="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9">
        <v>36</v>
      </c>
      <c r="AE119" s="40">
        <f t="shared" si="7"/>
        <v>113568</v>
      </c>
      <c r="AF119" s="39" t="s">
        <v>74</v>
      </c>
      <c r="AG119" s="38">
        <v>113568</v>
      </c>
    </row>
    <row r="120" spans="1:33" hidden="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9">
        <v>37</v>
      </c>
      <c r="AE120" s="40">
        <f t="shared" si="7"/>
        <v>113570</v>
      </c>
      <c r="AF120" s="39" t="s">
        <v>76</v>
      </c>
      <c r="AG120" s="38" t="s">
        <v>75</v>
      </c>
    </row>
    <row r="121" spans="1:33" hidden="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9">
        <v>38</v>
      </c>
      <c r="AE121" s="40">
        <f t="shared" si="7"/>
        <v>113572</v>
      </c>
      <c r="AF121" s="39" t="s">
        <v>77</v>
      </c>
      <c r="AG121" s="38">
        <v>113572</v>
      </c>
    </row>
    <row r="122" spans="1:33" hidden="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9">
        <v>39</v>
      </c>
      <c r="AE122" s="40">
        <f t="shared" si="7"/>
        <v>113573</v>
      </c>
      <c r="AF122" s="39" t="s">
        <v>79</v>
      </c>
      <c r="AG122" s="38" t="s">
        <v>78</v>
      </c>
    </row>
    <row r="123" spans="1:33" hidden="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9">
        <v>40</v>
      </c>
      <c r="AE123" s="40">
        <f t="shared" si="7"/>
        <v>113574</v>
      </c>
      <c r="AF123" s="39" t="s">
        <v>81</v>
      </c>
      <c r="AG123" s="38" t="s">
        <v>80</v>
      </c>
    </row>
    <row r="124" spans="1:33" hidden="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9">
        <v>41</v>
      </c>
      <c r="AE124" s="40">
        <f t="shared" si="7"/>
        <v>113575</v>
      </c>
      <c r="AF124" s="39" t="s">
        <v>83</v>
      </c>
      <c r="AG124" s="38" t="s">
        <v>82</v>
      </c>
    </row>
    <row r="125" spans="1:33" hidden="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9">
        <v>42</v>
      </c>
      <c r="AE125" s="40">
        <f t="shared" si="7"/>
        <v>113576</v>
      </c>
      <c r="AF125" s="39" t="s">
        <v>85</v>
      </c>
      <c r="AG125" s="38" t="s">
        <v>84</v>
      </c>
    </row>
    <row r="126" spans="1:33" hidden="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9">
        <v>43</v>
      </c>
      <c r="AE126" s="40">
        <f t="shared" si="7"/>
        <v>113579</v>
      </c>
      <c r="AF126" s="39" t="s">
        <v>86</v>
      </c>
      <c r="AG126" s="38">
        <v>113579</v>
      </c>
    </row>
    <row r="127" spans="1:33" hidden="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9">
        <v>44</v>
      </c>
      <c r="AE127" s="40">
        <f t="shared" si="7"/>
        <v>113580</v>
      </c>
      <c r="AF127" s="39" t="s">
        <v>87</v>
      </c>
      <c r="AG127" s="38">
        <v>113580</v>
      </c>
    </row>
    <row r="128" spans="1:33" hidden="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9">
        <v>45</v>
      </c>
      <c r="AE128" s="40">
        <f t="shared" si="7"/>
        <v>113584</v>
      </c>
      <c r="AF128" s="39" t="s">
        <v>88</v>
      </c>
      <c r="AG128" s="38">
        <v>113584</v>
      </c>
    </row>
    <row r="129" spans="1:33" hidden="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9">
        <v>46</v>
      </c>
      <c r="AE129" s="40">
        <f t="shared" si="7"/>
        <v>113585</v>
      </c>
      <c r="AF129" s="39" t="s">
        <v>89</v>
      </c>
      <c r="AG129" s="38">
        <v>113585</v>
      </c>
    </row>
    <row r="130" spans="1:33" hidden="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9">
        <v>47</v>
      </c>
      <c r="AE130" s="40">
        <f t="shared" si="7"/>
        <v>113588</v>
      </c>
      <c r="AF130" s="39" t="s">
        <v>90</v>
      </c>
      <c r="AG130" s="38">
        <v>113588</v>
      </c>
    </row>
    <row r="131" spans="1:33" hidden="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9">
        <v>48</v>
      </c>
      <c r="AE131" s="40">
        <f t="shared" si="7"/>
        <v>113596</v>
      </c>
      <c r="AF131" s="39" t="s">
        <v>91</v>
      </c>
      <c r="AG131" s="38">
        <v>113596</v>
      </c>
    </row>
    <row r="132" spans="1:33" hidden="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9">
        <v>49</v>
      </c>
      <c r="AE132" s="40">
        <f t="shared" si="7"/>
        <v>113599</v>
      </c>
      <c r="AF132" s="39" t="s">
        <v>92</v>
      </c>
      <c r="AG132" s="38">
        <v>113599</v>
      </c>
    </row>
    <row r="133" spans="1:33" hidden="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9">
        <v>50</v>
      </c>
      <c r="AE133" s="40">
        <f t="shared" si="7"/>
        <v>113642</v>
      </c>
      <c r="AF133" s="39" t="s">
        <v>93</v>
      </c>
      <c r="AG133" s="38">
        <v>113642</v>
      </c>
    </row>
    <row r="134" spans="1:33" hidden="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9">
        <v>51</v>
      </c>
      <c r="AE134" s="40">
        <f t="shared" si="7"/>
        <v>113643</v>
      </c>
      <c r="AF134" s="39" t="s">
        <v>94</v>
      </c>
      <c r="AG134" s="38">
        <v>113643</v>
      </c>
    </row>
    <row r="135" spans="1:33" hidden="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9">
        <v>52</v>
      </c>
      <c r="AE135" s="40">
        <f t="shared" si="7"/>
        <v>113644</v>
      </c>
      <c r="AF135" s="39" t="s">
        <v>95</v>
      </c>
      <c r="AG135" s="38">
        <v>113644</v>
      </c>
    </row>
    <row r="136" spans="1:33" hidden="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9">
        <v>53</v>
      </c>
      <c r="AE136" s="40">
        <f t="shared" si="7"/>
        <v>113650</v>
      </c>
      <c r="AF136" s="39" t="s">
        <v>96</v>
      </c>
      <c r="AG136" s="38">
        <v>113650</v>
      </c>
    </row>
    <row r="137" spans="1:33" hidden="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9">
        <v>54</v>
      </c>
      <c r="AE137" s="40">
        <f t="shared" si="7"/>
        <v>114500</v>
      </c>
      <c r="AF137" s="39" t="s">
        <v>97</v>
      </c>
      <c r="AG137" s="38">
        <v>114500</v>
      </c>
    </row>
    <row r="138" spans="1:33" hidden="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9">
        <v>55</v>
      </c>
      <c r="AE138" s="40">
        <f t="shared" si="7"/>
        <v>114501</v>
      </c>
      <c r="AF138" s="39" t="s">
        <v>98</v>
      </c>
      <c r="AG138" s="38">
        <v>114501</v>
      </c>
    </row>
    <row r="139" spans="1:33" hidden="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9">
        <v>56</v>
      </c>
      <c r="AE139" s="40">
        <f t="shared" si="7"/>
        <v>114502</v>
      </c>
      <c r="AF139" s="39" t="s">
        <v>99</v>
      </c>
      <c r="AG139" s="38">
        <v>114502</v>
      </c>
    </row>
    <row r="140" spans="1:33" hidden="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9">
        <v>57</v>
      </c>
      <c r="AE140" s="40">
        <f t="shared" si="7"/>
        <v>114504</v>
      </c>
      <c r="AF140" s="39" t="s">
        <v>100</v>
      </c>
      <c r="AG140" s="38">
        <v>114504</v>
      </c>
    </row>
    <row r="141" spans="1:33" hidden="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9">
        <v>58</v>
      </c>
      <c r="AE141" s="40">
        <f t="shared" si="7"/>
        <v>114505</v>
      </c>
      <c r="AF141" s="39" t="s">
        <v>101</v>
      </c>
      <c r="AG141" s="38">
        <v>114505</v>
      </c>
    </row>
    <row r="142" spans="1:33" hidden="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9">
        <v>59</v>
      </c>
      <c r="AE142" s="40">
        <f t="shared" si="7"/>
        <v>114514</v>
      </c>
      <c r="AF142" s="39" t="s">
        <v>102</v>
      </c>
      <c r="AG142" s="38">
        <v>114514</v>
      </c>
    </row>
    <row r="143" spans="1:33" hidden="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9">
        <v>60</v>
      </c>
      <c r="AE143" s="40">
        <f t="shared" si="7"/>
        <v>114520</v>
      </c>
      <c r="AF143" s="39" t="s">
        <v>103</v>
      </c>
      <c r="AG143" s="38">
        <v>114520</v>
      </c>
    </row>
    <row r="144" spans="1:33" hidden="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9">
        <v>61</v>
      </c>
      <c r="AE144" s="40">
        <f t="shared" si="7"/>
        <v>114521</v>
      </c>
      <c r="AF144" s="39" t="s">
        <v>104</v>
      </c>
      <c r="AG144" s="38">
        <v>114521</v>
      </c>
    </row>
    <row r="145" spans="1:33" hidden="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9">
        <v>62</v>
      </c>
      <c r="AE145" s="40">
        <f t="shared" si="7"/>
        <v>114522</v>
      </c>
      <c r="AF145" s="39" t="s">
        <v>105</v>
      </c>
      <c r="AG145" s="38">
        <v>114522</v>
      </c>
    </row>
    <row r="146" spans="1:33" hidden="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9">
        <v>63</v>
      </c>
      <c r="AE146" s="40">
        <f t="shared" si="7"/>
        <v>114523</v>
      </c>
      <c r="AF146" s="39" t="s">
        <v>106</v>
      </c>
      <c r="AG146" s="38">
        <v>114523</v>
      </c>
    </row>
    <row r="147" spans="1:33" hidden="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9">
        <v>64</v>
      </c>
      <c r="AE147" s="40">
        <f t="shared" si="7"/>
        <v>114525</v>
      </c>
      <c r="AF147" s="39" t="s">
        <v>107</v>
      </c>
      <c r="AG147" s="38">
        <v>114525</v>
      </c>
    </row>
    <row r="148" spans="1:33" hidden="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9">
        <v>65</v>
      </c>
      <c r="AE148" s="40">
        <f t="shared" si="7"/>
        <v>114600</v>
      </c>
      <c r="AF148" s="39" t="s">
        <v>109</v>
      </c>
      <c r="AG148" s="38" t="s">
        <v>108</v>
      </c>
    </row>
    <row r="149" spans="1:33" hidden="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9">
        <v>66</v>
      </c>
      <c r="AE149" s="40">
        <f t="shared" ref="AE149:AE212" si="8">AG149*1</f>
        <v>114610</v>
      </c>
      <c r="AF149" s="39" t="s">
        <v>110</v>
      </c>
      <c r="AG149" s="38">
        <v>114610</v>
      </c>
    </row>
    <row r="150" spans="1:33" hidden="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9">
        <v>67</v>
      </c>
      <c r="AE150" s="40">
        <f t="shared" si="8"/>
        <v>114700</v>
      </c>
      <c r="AF150" s="39" t="s">
        <v>112</v>
      </c>
      <c r="AG150" s="38" t="s">
        <v>111</v>
      </c>
    </row>
    <row r="151" spans="1:33" hidden="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9">
        <v>68</v>
      </c>
      <c r="AE151" s="40">
        <f t="shared" si="8"/>
        <v>114703</v>
      </c>
      <c r="AF151" s="39" t="s">
        <v>114</v>
      </c>
      <c r="AG151" s="38" t="s">
        <v>113</v>
      </c>
    </row>
    <row r="152" spans="1:33" hidden="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9">
        <v>69</v>
      </c>
      <c r="AE152" s="40">
        <f t="shared" si="8"/>
        <v>114750</v>
      </c>
      <c r="AF152" s="39" t="s">
        <v>115</v>
      </c>
      <c r="AG152" s="38">
        <v>114750</v>
      </c>
    </row>
    <row r="153" spans="1:33" hidden="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9">
        <v>70</v>
      </c>
      <c r="AE153" s="40">
        <f t="shared" si="8"/>
        <v>114800</v>
      </c>
      <c r="AF153" s="39" t="s">
        <v>117</v>
      </c>
      <c r="AG153" s="38" t="s">
        <v>116</v>
      </c>
    </row>
    <row r="154" spans="1:33" hidden="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9">
        <v>71</v>
      </c>
      <c r="AE154" s="40">
        <f t="shared" si="8"/>
        <v>114801</v>
      </c>
      <c r="AF154" s="39" t="s">
        <v>118</v>
      </c>
      <c r="AG154" s="38">
        <v>114801</v>
      </c>
    </row>
    <row r="155" spans="1:33" hidden="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9">
        <v>72</v>
      </c>
      <c r="AE155" s="40">
        <f t="shared" si="8"/>
        <v>114850</v>
      </c>
      <c r="AF155" s="39" t="s">
        <v>120</v>
      </c>
      <c r="AG155" s="38" t="s">
        <v>119</v>
      </c>
    </row>
    <row r="156" spans="1:33" hidden="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9">
        <v>73</v>
      </c>
      <c r="AE156" s="40">
        <f t="shared" si="8"/>
        <v>115000</v>
      </c>
      <c r="AF156" s="39" t="s">
        <v>122</v>
      </c>
      <c r="AG156" s="38" t="s">
        <v>121</v>
      </c>
    </row>
    <row r="157" spans="1:33" hidden="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9">
        <v>74</v>
      </c>
      <c r="AE157" s="40">
        <f t="shared" si="8"/>
        <v>115001</v>
      </c>
      <c r="AF157" s="39" t="s">
        <v>124</v>
      </c>
      <c r="AG157" s="38" t="s">
        <v>123</v>
      </c>
    </row>
    <row r="158" spans="1:33" hidden="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9">
        <v>75</v>
      </c>
      <c r="AE158" s="40">
        <f t="shared" si="8"/>
        <v>115004</v>
      </c>
      <c r="AF158" s="39" t="s">
        <v>125</v>
      </c>
      <c r="AG158" s="38">
        <v>115004</v>
      </c>
    </row>
    <row r="159" spans="1:33" hidden="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9">
        <v>76</v>
      </c>
      <c r="AE159" s="40">
        <f t="shared" si="8"/>
        <v>115005</v>
      </c>
      <c r="AF159" s="39" t="s">
        <v>127</v>
      </c>
      <c r="AG159" s="38" t="s">
        <v>126</v>
      </c>
    </row>
    <row r="160" spans="1:33" hidden="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9">
        <v>77</v>
      </c>
      <c r="AE160" s="40">
        <f t="shared" si="8"/>
        <v>115007</v>
      </c>
      <c r="AF160" s="39" t="s">
        <v>129</v>
      </c>
      <c r="AG160" s="38" t="s">
        <v>128</v>
      </c>
    </row>
    <row r="161" spans="1:33" hidden="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9">
        <v>78</v>
      </c>
      <c r="AE161" s="40">
        <f t="shared" si="8"/>
        <v>115008</v>
      </c>
      <c r="AF161" s="39" t="s">
        <v>130</v>
      </c>
      <c r="AG161" s="38">
        <v>115008</v>
      </c>
    </row>
    <row r="162" spans="1:33" hidden="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9">
        <v>79</v>
      </c>
      <c r="AE162" s="40">
        <f t="shared" si="8"/>
        <v>115100</v>
      </c>
      <c r="AF162" s="39" t="s">
        <v>132</v>
      </c>
      <c r="AG162" s="38" t="s">
        <v>131</v>
      </c>
    </row>
    <row r="163" spans="1:33" hidden="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9">
        <v>80</v>
      </c>
      <c r="AE163" s="40">
        <f t="shared" si="8"/>
        <v>115101</v>
      </c>
      <c r="AF163" s="39" t="s">
        <v>134</v>
      </c>
      <c r="AG163" s="38" t="s">
        <v>133</v>
      </c>
    </row>
    <row r="164" spans="1:33" hidden="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9">
        <v>81</v>
      </c>
      <c r="AE164" s="40">
        <f t="shared" si="8"/>
        <v>115102</v>
      </c>
      <c r="AF164" s="39" t="s">
        <v>136</v>
      </c>
      <c r="AG164" s="38" t="s">
        <v>135</v>
      </c>
    </row>
    <row r="165" spans="1:33" hidden="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9">
        <v>82</v>
      </c>
      <c r="AE165" s="40">
        <f t="shared" si="8"/>
        <v>115103</v>
      </c>
      <c r="AF165" s="39" t="s">
        <v>138</v>
      </c>
      <c r="AG165" s="38" t="s">
        <v>137</v>
      </c>
    </row>
    <row r="166" spans="1:33" hidden="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9">
        <v>83</v>
      </c>
      <c r="AE166" s="40">
        <f t="shared" si="8"/>
        <v>115107</v>
      </c>
      <c r="AF166" s="39" t="s">
        <v>140</v>
      </c>
      <c r="AG166" s="38" t="s">
        <v>139</v>
      </c>
    </row>
    <row r="167" spans="1:33" hidden="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9">
        <v>84</v>
      </c>
      <c r="AE167" s="40">
        <f t="shared" si="8"/>
        <v>115108</v>
      </c>
      <c r="AF167" s="39" t="s">
        <v>142</v>
      </c>
      <c r="AG167" s="38" t="s">
        <v>141</v>
      </c>
    </row>
    <row r="168" spans="1:33" hidden="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9">
        <v>85</v>
      </c>
      <c r="AE168" s="40">
        <f t="shared" si="8"/>
        <v>115109</v>
      </c>
      <c r="AF168" s="39" t="s">
        <v>144</v>
      </c>
      <c r="AG168" s="38" t="s">
        <v>143</v>
      </c>
    </row>
    <row r="169" spans="1:33" hidden="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9">
        <v>86</v>
      </c>
      <c r="AE169" s="40">
        <f t="shared" si="8"/>
        <v>115110</v>
      </c>
      <c r="AF169" s="39" t="s">
        <v>146</v>
      </c>
      <c r="AG169" s="38" t="s">
        <v>145</v>
      </c>
    </row>
    <row r="170" spans="1:33" hidden="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9">
        <v>87</v>
      </c>
      <c r="AE170" s="40">
        <f t="shared" si="8"/>
        <v>115111</v>
      </c>
      <c r="AF170" s="39" t="s">
        <v>147</v>
      </c>
      <c r="AG170" s="38">
        <v>115111</v>
      </c>
    </row>
    <row r="171" spans="1:33" hidden="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9">
        <v>88</v>
      </c>
      <c r="AE171" s="40">
        <f t="shared" si="8"/>
        <v>115112</v>
      </c>
      <c r="AF171" s="39" t="s">
        <v>149</v>
      </c>
      <c r="AG171" s="38" t="s">
        <v>148</v>
      </c>
    </row>
    <row r="172" spans="1:33" hidden="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9">
        <v>89</v>
      </c>
      <c r="AE172" s="40">
        <f t="shared" si="8"/>
        <v>115113</v>
      </c>
      <c r="AF172" s="39" t="s">
        <v>151</v>
      </c>
      <c r="AG172" s="38" t="s">
        <v>150</v>
      </c>
    </row>
    <row r="173" spans="1:33" hidden="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9">
        <v>90</v>
      </c>
      <c r="AE173" s="40">
        <f t="shared" si="8"/>
        <v>115114</v>
      </c>
      <c r="AF173" s="39" t="s">
        <v>152</v>
      </c>
      <c r="AG173" s="38">
        <v>115114</v>
      </c>
    </row>
    <row r="174" spans="1:33" hidden="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9">
        <v>91</v>
      </c>
      <c r="AE174" s="40">
        <f t="shared" si="8"/>
        <v>115115</v>
      </c>
      <c r="AF174" s="39" t="s">
        <v>154</v>
      </c>
      <c r="AG174" s="38" t="s">
        <v>153</v>
      </c>
    </row>
    <row r="175" spans="1:33" hidden="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9">
        <v>92</v>
      </c>
      <c r="AE175" s="40">
        <f t="shared" si="8"/>
        <v>115116</v>
      </c>
      <c r="AF175" s="39" t="s">
        <v>156</v>
      </c>
      <c r="AG175" s="38" t="s">
        <v>155</v>
      </c>
    </row>
    <row r="176" spans="1:33" hidden="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9">
        <v>93</v>
      </c>
      <c r="AE176" s="40">
        <f t="shared" si="8"/>
        <v>115120</v>
      </c>
      <c r="AF176" s="39" t="s">
        <v>157</v>
      </c>
      <c r="AG176" s="38">
        <v>115120</v>
      </c>
    </row>
    <row r="177" spans="1:33" hidden="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9">
        <v>94</v>
      </c>
      <c r="AE177" s="40">
        <f t="shared" si="8"/>
        <v>115121</v>
      </c>
      <c r="AF177" s="39" t="s">
        <v>158</v>
      </c>
      <c r="AG177" s="38">
        <v>115121</v>
      </c>
    </row>
    <row r="178" spans="1:33" hidden="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9">
        <v>95</v>
      </c>
      <c r="AE178" s="40">
        <f t="shared" si="8"/>
        <v>115400</v>
      </c>
      <c r="AF178" s="39" t="s">
        <v>160</v>
      </c>
      <c r="AG178" s="38" t="s">
        <v>159</v>
      </c>
    </row>
    <row r="179" spans="1:33" hidden="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9">
        <v>96</v>
      </c>
      <c r="AE179" s="40">
        <f t="shared" si="8"/>
        <v>115410</v>
      </c>
      <c r="AF179" s="39" t="s">
        <v>161</v>
      </c>
      <c r="AG179" s="38">
        <v>115410</v>
      </c>
    </row>
    <row r="180" spans="1:33" hidden="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9">
        <v>97</v>
      </c>
      <c r="AE180" s="40">
        <f t="shared" si="8"/>
        <v>115450</v>
      </c>
      <c r="AF180" s="39" t="s">
        <v>163</v>
      </c>
      <c r="AG180" s="38" t="s">
        <v>162</v>
      </c>
    </row>
    <row r="181" spans="1:33" hidden="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9">
        <v>98</v>
      </c>
      <c r="AE181" s="40">
        <f t="shared" si="8"/>
        <v>115452</v>
      </c>
      <c r="AF181" s="39" t="s">
        <v>164</v>
      </c>
      <c r="AG181" s="38">
        <v>115452</v>
      </c>
    </row>
    <row r="182" spans="1:33" hidden="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9">
        <v>99</v>
      </c>
      <c r="AE182" s="40">
        <f t="shared" si="8"/>
        <v>115500</v>
      </c>
      <c r="AF182" s="39" t="s">
        <v>166</v>
      </c>
      <c r="AG182" s="38" t="s">
        <v>165</v>
      </c>
    </row>
    <row r="183" spans="1:33" hidden="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9">
        <v>100</v>
      </c>
      <c r="AE183" s="40">
        <f t="shared" si="8"/>
        <v>115504</v>
      </c>
      <c r="AF183" s="39" t="s">
        <v>168</v>
      </c>
      <c r="AG183" s="38" t="s">
        <v>167</v>
      </c>
    </row>
    <row r="184" spans="1:33" hidden="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9">
        <v>101</v>
      </c>
      <c r="AE184" s="40">
        <f t="shared" si="8"/>
        <v>115505</v>
      </c>
      <c r="AF184" s="39" t="s">
        <v>170</v>
      </c>
      <c r="AG184" s="38" t="s">
        <v>169</v>
      </c>
    </row>
    <row r="185" spans="1:33" hidden="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9">
        <v>102</v>
      </c>
      <c r="AE185" s="40">
        <f t="shared" si="8"/>
        <v>115506</v>
      </c>
      <c r="AF185" s="39" t="s">
        <v>172</v>
      </c>
      <c r="AG185" s="38" t="s">
        <v>171</v>
      </c>
    </row>
    <row r="186" spans="1:33" hidden="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9">
        <v>103</v>
      </c>
      <c r="AE186" s="40">
        <f t="shared" si="8"/>
        <v>115507</v>
      </c>
      <c r="AF186" s="39" t="s">
        <v>173</v>
      </c>
      <c r="AG186" s="38">
        <v>115507</v>
      </c>
    </row>
    <row r="187" spans="1:33" hidden="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9">
        <v>104</v>
      </c>
      <c r="AE187" s="40">
        <f t="shared" si="8"/>
        <v>115508</v>
      </c>
      <c r="AF187" s="39" t="s">
        <v>175</v>
      </c>
      <c r="AG187" s="38" t="s">
        <v>174</v>
      </c>
    </row>
    <row r="188" spans="1:33" hidden="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9">
        <v>105</v>
      </c>
      <c r="AE188" s="40">
        <f t="shared" si="8"/>
        <v>115550</v>
      </c>
      <c r="AF188" s="39" t="s">
        <v>177</v>
      </c>
      <c r="AG188" s="38" t="s">
        <v>176</v>
      </c>
    </row>
    <row r="189" spans="1:33" hidden="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9">
        <v>106</v>
      </c>
      <c r="AE189" s="40">
        <f t="shared" si="8"/>
        <v>115570</v>
      </c>
      <c r="AF189" s="39" t="s">
        <v>179</v>
      </c>
      <c r="AG189" s="38" t="s">
        <v>178</v>
      </c>
    </row>
    <row r="190" spans="1:33" hidden="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9">
        <v>107</v>
      </c>
      <c r="AE190" s="40">
        <f t="shared" si="8"/>
        <v>115700</v>
      </c>
      <c r="AF190" s="39" t="s">
        <v>180</v>
      </c>
      <c r="AG190" s="38">
        <v>115700</v>
      </c>
    </row>
    <row r="191" spans="1:33" hidden="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9">
        <v>108</v>
      </c>
      <c r="AE191" s="40">
        <f t="shared" si="8"/>
        <v>115707</v>
      </c>
      <c r="AF191" s="39" t="s">
        <v>181</v>
      </c>
      <c r="AG191" s="38">
        <v>115707</v>
      </c>
    </row>
    <row r="192" spans="1:33" hidden="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9">
        <v>109</v>
      </c>
      <c r="AE192" s="40">
        <f t="shared" si="8"/>
        <v>115710</v>
      </c>
      <c r="AF192" s="39" t="s">
        <v>183</v>
      </c>
      <c r="AG192" s="38" t="s">
        <v>182</v>
      </c>
    </row>
    <row r="193" spans="1:33" hidden="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9">
        <v>110</v>
      </c>
      <c r="AE193" s="40">
        <f t="shared" si="8"/>
        <v>116000</v>
      </c>
      <c r="AF193" s="39" t="s">
        <v>185</v>
      </c>
      <c r="AG193" s="38" t="s">
        <v>184</v>
      </c>
    </row>
    <row r="194" spans="1:33" hidden="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9">
        <v>111</v>
      </c>
      <c r="AE194" s="40">
        <f t="shared" si="8"/>
        <v>116001</v>
      </c>
      <c r="AF194" s="39" t="s">
        <v>187</v>
      </c>
      <c r="AG194" s="38" t="s">
        <v>186</v>
      </c>
    </row>
    <row r="195" spans="1:33" hidden="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9">
        <v>112</v>
      </c>
      <c r="AE195" s="40">
        <f t="shared" si="8"/>
        <v>116002</v>
      </c>
      <c r="AF195" s="39" t="s">
        <v>189</v>
      </c>
      <c r="AG195" s="38" t="s">
        <v>188</v>
      </c>
    </row>
    <row r="196" spans="1:33" hidden="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9">
        <v>113</v>
      </c>
      <c r="AE196" s="40">
        <f t="shared" si="8"/>
        <v>116003</v>
      </c>
      <c r="AF196" s="39" t="s">
        <v>190</v>
      </c>
      <c r="AG196" s="38">
        <v>116003</v>
      </c>
    </row>
    <row r="197" spans="1:33" hidden="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9">
        <v>114</v>
      </c>
      <c r="AE197" s="40">
        <f t="shared" si="8"/>
        <v>116004</v>
      </c>
      <c r="AF197" s="39" t="s">
        <v>192</v>
      </c>
      <c r="AG197" s="38" t="s">
        <v>191</v>
      </c>
    </row>
    <row r="198" spans="1:33" hidden="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9">
        <v>115</v>
      </c>
      <c r="AE198" s="40">
        <f t="shared" si="8"/>
        <v>116005</v>
      </c>
      <c r="AF198" s="39" t="s">
        <v>194</v>
      </c>
      <c r="AG198" s="38" t="s">
        <v>193</v>
      </c>
    </row>
    <row r="199" spans="1:33" hidden="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9">
        <v>116</v>
      </c>
      <c r="AE199" s="40">
        <f t="shared" si="8"/>
        <v>116006</v>
      </c>
      <c r="AF199" s="39" t="s">
        <v>195</v>
      </c>
      <c r="AG199" s="38">
        <v>116006</v>
      </c>
    </row>
    <row r="200" spans="1:33" hidden="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9">
        <v>117</v>
      </c>
      <c r="AE200" s="40">
        <f t="shared" si="8"/>
        <v>116007</v>
      </c>
      <c r="AF200" s="39" t="s">
        <v>196</v>
      </c>
      <c r="AG200" s="38">
        <v>116007</v>
      </c>
    </row>
    <row r="201" spans="1:33" hidden="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9">
        <v>118</v>
      </c>
      <c r="AE201" s="40">
        <f t="shared" si="8"/>
        <v>116008</v>
      </c>
      <c r="AF201" s="39" t="s">
        <v>197</v>
      </c>
      <c r="AG201" s="38">
        <v>116008</v>
      </c>
    </row>
    <row r="202" spans="1:33" hidden="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9">
        <v>119</v>
      </c>
      <c r="AE202" s="40">
        <f t="shared" si="8"/>
        <v>116009</v>
      </c>
      <c r="AF202" s="39" t="s">
        <v>198</v>
      </c>
      <c r="AG202" s="38">
        <v>116009</v>
      </c>
    </row>
    <row r="203" spans="1:33" hidden="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9">
        <v>120</v>
      </c>
      <c r="AE203" s="40">
        <f t="shared" si="8"/>
        <v>116010</v>
      </c>
      <c r="AF203" s="39" t="s">
        <v>199</v>
      </c>
      <c r="AG203" s="38">
        <v>116010</v>
      </c>
    </row>
    <row r="204" spans="1:33" hidden="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9">
        <v>121</v>
      </c>
      <c r="AE204" s="40">
        <f t="shared" si="8"/>
        <v>116015</v>
      </c>
      <c r="AF204" s="39" t="s">
        <v>200</v>
      </c>
      <c r="AG204" s="38">
        <v>116015</v>
      </c>
    </row>
    <row r="205" spans="1:33" hidden="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9">
        <v>122</v>
      </c>
      <c r="AE205" s="40">
        <f t="shared" si="8"/>
        <v>116500</v>
      </c>
      <c r="AF205" s="39" t="s">
        <v>202</v>
      </c>
      <c r="AG205" s="38" t="s">
        <v>201</v>
      </c>
    </row>
    <row r="206" spans="1:33" hidden="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9">
        <v>123</v>
      </c>
      <c r="AE206" s="40">
        <f t="shared" si="8"/>
        <v>116501</v>
      </c>
      <c r="AF206" s="39" t="s">
        <v>203</v>
      </c>
      <c r="AG206" s="38">
        <v>116501</v>
      </c>
    </row>
    <row r="207" spans="1:33" hidden="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9">
        <v>124</v>
      </c>
      <c r="AE207" s="40">
        <f t="shared" si="8"/>
        <v>116504</v>
      </c>
      <c r="AF207" s="39" t="s">
        <v>204</v>
      </c>
      <c r="AG207" s="38">
        <v>116504</v>
      </c>
    </row>
    <row r="208" spans="1:33" hidden="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9">
        <v>125</v>
      </c>
      <c r="AE208" s="40">
        <f t="shared" si="8"/>
        <v>116600</v>
      </c>
      <c r="AF208" s="39" t="s">
        <v>206</v>
      </c>
      <c r="AG208" s="38" t="s">
        <v>205</v>
      </c>
    </row>
    <row r="209" spans="1:33" hidden="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9">
        <v>126</v>
      </c>
      <c r="AE209" s="40">
        <f t="shared" si="8"/>
        <v>117000</v>
      </c>
      <c r="AF209" s="39" t="s">
        <v>208</v>
      </c>
      <c r="AG209" s="38" t="s">
        <v>207</v>
      </c>
    </row>
    <row r="210" spans="1:33" hidden="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9">
        <v>127</v>
      </c>
      <c r="AE210" s="40">
        <f t="shared" si="8"/>
        <v>117001</v>
      </c>
      <c r="AF210" s="39" t="s">
        <v>210</v>
      </c>
      <c r="AG210" s="38" t="s">
        <v>209</v>
      </c>
    </row>
    <row r="211" spans="1:33" hidden="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9">
        <v>128</v>
      </c>
      <c r="AE211" s="40">
        <f t="shared" si="8"/>
        <v>117004</v>
      </c>
      <c r="AF211" s="39" t="s">
        <v>212</v>
      </c>
      <c r="AG211" s="38" t="s">
        <v>211</v>
      </c>
    </row>
    <row r="212" spans="1:33" hidden="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9">
        <v>129</v>
      </c>
      <c r="AE212" s="40">
        <f t="shared" si="8"/>
        <v>117005</v>
      </c>
      <c r="AF212" s="39" t="s">
        <v>214</v>
      </c>
      <c r="AG212" s="38" t="s">
        <v>213</v>
      </c>
    </row>
    <row r="213" spans="1:33" hidden="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9">
        <v>130</v>
      </c>
      <c r="AE213" s="40">
        <f t="shared" ref="AE213:AE276" si="9">AG213*1</f>
        <v>117006</v>
      </c>
      <c r="AF213" s="39" t="s">
        <v>215</v>
      </c>
      <c r="AG213" s="38">
        <v>117006</v>
      </c>
    </row>
    <row r="214" spans="1:33" hidden="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9">
        <v>131</v>
      </c>
      <c r="AE214" s="40">
        <f t="shared" si="9"/>
        <v>117050</v>
      </c>
      <c r="AF214" s="39" t="s">
        <v>217</v>
      </c>
      <c r="AG214" s="38" t="s">
        <v>216</v>
      </c>
    </row>
    <row r="215" spans="1:33" hidden="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9">
        <v>132</v>
      </c>
      <c r="AE215" s="40">
        <f t="shared" si="9"/>
        <v>117060</v>
      </c>
      <c r="AF215" s="39" t="s">
        <v>219</v>
      </c>
      <c r="AG215" s="38" t="s">
        <v>218</v>
      </c>
    </row>
    <row r="216" spans="1:33" hidden="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9">
        <v>133</v>
      </c>
      <c r="AE216" s="40">
        <f t="shared" si="9"/>
        <v>117100</v>
      </c>
      <c r="AF216" s="39" t="s">
        <v>221</v>
      </c>
      <c r="AG216" s="38" t="s">
        <v>220</v>
      </c>
    </row>
    <row r="217" spans="1:33" hidden="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9">
        <v>134</v>
      </c>
      <c r="AE217" s="40">
        <f t="shared" si="9"/>
        <v>117110</v>
      </c>
      <c r="AF217" s="39" t="s">
        <v>222</v>
      </c>
      <c r="AG217" s="38">
        <v>117110</v>
      </c>
    </row>
    <row r="218" spans="1:33" hidden="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9">
        <v>135</v>
      </c>
      <c r="AE218" s="40">
        <f t="shared" si="9"/>
        <v>117111</v>
      </c>
      <c r="AF218" s="39" t="s">
        <v>223</v>
      </c>
      <c r="AG218" s="38">
        <v>117111</v>
      </c>
    </row>
    <row r="219" spans="1:33" hidden="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9">
        <v>136</v>
      </c>
      <c r="AE219" s="40">
        <f t="shared" si="9"/>
        <v>117112</v>
      </c>
      <c r="AF219" s="39" t="s">
        <v>224</v>
      </c>
      <c r="AG219" s="38">
        <v>117112</v>
      </c>
    </row>
    <row r="220" spans="1:33" hidden="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9">
        <v>137</v>
      </c>
      <c r="AE220" s="40">
        <f t="shared" si="9"/>
        <v>117113</v>
      </c>
      <c r="AF220" s="39" t="s">
        <v>225</v>
      </c>
      <c r="AG220" s="38">
        <v>117113</v>
      </c>
    </row>
    <row r="221" spans="1:33" hidden="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9">
        <v>138</v>
      </c>
      <c r="AE221" s="40">
        <f t="shared" si="9"/>
        <v>117200</v>
      </c>
      <c r="AF221" s="39" t="s">
        <v>227</v>
      </c>
      <c r="AG221" s="38" t="s">
        <v>226</v>
      </c>
    </row>
    <row r="222" spans="1:33" hidden="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9">
        <v>139</v>
      </c>
      <c r="AE222" s="40">
        <f t="shared" si="9"/>
        <v>117202</v>
      </c>
      <c r="AF222" s="39" t="s">
        <v>228</v>
      </c>
      <c r="AG222" s="38">
        <v>117202</v>
      </c>
    </row>
    <row r="223" spans="1:33" hidden="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9">
        <v>140</v>
      </c>
      <c r="AE223" s="40">
        <f t="shared" si="9"/>
        <v>117203</v>
      </c>
      <c r="AF223" s="39" t="s">
        <v>229</v>
      </c>
      <c r="AG223" s="38">
        <v>117203</v>
      </c>
    </row>
    <row r="224" spans="1:33" hidden="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9">
        <v>141</v>
      </c>
      <c r="AE224" s="40">
        <f t="shared" si="9"/>
        <v>117204</v>
      </c>
      <c r="AF224" s="39" t="s">
        <v>230</v>
      </c>
      <c r="AG224" s="38">
        <v>117204</v>
      </c>
    </row>
    <row r="225" spans="1:33" hidden="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9">
        <v>142</v>
      </c>
      <c r="AE225" s="40">
        <f t="shared" si="9"/>
        <v>117205</v>
      </c>
      <c r="AF225" s="39" t="s">
        <v>231</v>
      </c>
      <c r="AG225" s="38">
        <v>117205</v>
      </c>
    </row>
    <row r="226" spans="1:33" hidden="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9">
        <v>143</v>
      </c>
      <c r="AE226" s="40">
        <f t="shared" si="9"/>
        <v>117206</v>
      </c>
      <c r="AF226" s="39" t="s">
        <v>232</v>
      </c>
      <c r="AG226" s="38">
        <v>117206</v>
      </c>
    </row>
    <row r="227" spans="1:33" hidden="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9">
        <v>144</v>
      </c>
      <c r="AE227" s="40">
        <f t="shared" si="9"/>
        <v>117500</v>
      </c>
      <c r="AF227" s="39" t="s">
        <v>234</v>
      </c>
      <c r="AG227" s="38" t="s">
        <v>233</v>
      </c>
    </row>
    <row r="228" spans="1:33" hidden="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9">
        <v>145</v>
      </c>
      <c r="AE228" s="40">
        <f t="shared" si="9"/>
        <v>117505</v>
      </c>
      <c r="AF228" s="39" t="s">
        <v>236</v>
      </c>
      <c r="AG228" s="38" t="s">
        <v>235</v>
      </c>
    </row>
    <row r="229" spans="1:33" hidden="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9">
        <v>146</v>
      </c>
      <c r="AE229" s="40">
        <f t="shared" si="9"/>
        <v>117506</v>
      </c>
      <c r="AF229" s="39" t="s">
        <v>238</v>
      </c>
      <c r="AG229" s="38" t="s">
        <v>237</v>
      </c>
    </row>
    <row r="230" spans="1:33" hidden="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9">
        <v>147</v>
      </c>
      <c r="AE230" s="40">
        <f t="shared" si="9"/>
        <v>117508</v>
      </c>
      <c r="AF230" s="39" t="s">
        <v>240</v>
      </c>
      <c r="AG230" s="38" t="s">
        <v>239</v>
      </c>
    </row>
    <row r="231" spans="1:33" hidden="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9">
        <v>148</v>
      </c>
      <c r="AE231" s="40">
        <f t="shared" si="9"/>
        <v>117509</v>
      </c>
      <c r="AF231" s="39" t="s">
        <v>241</v>
      </c>
      <c r="AG231" s="38">
        <v>117509</v>
      </c>
    </row>
    <row r="232" spans="1:33" hidden="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9">
        <v>149</v>
      </c>
      <c r="AE232" s="40">
        <f t="shared" si="9"/>
        <v>117510</v>
      </c>
      <c r="AF232" s="39" t="s">
        <v>243</v>
      </c>
      <c r="AG232" s="38" t="s">
        <v>242</v>
      </c>
    </row>
    <row r="233" spans="1:33" hidden="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9">
        <v>150</v>
      </c>
      <c r="AE233" s="40">
        <f t="shared" si="9"/>
        <v>117511</v>
      </c>
      <c r="AF233" s="39" t="s">
        <v>245</v>
      </c>
      <c r="AG233" s="38" t="s">
        <v>244</v>
      </c>
    </row>
    <row r="234" spans="1:33" hidden="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9">
        <v>151</v>
      </c>
      <c r="AE234" s="40">
        <f t="shared" si="9"/>
        <v>117512</v>
      </c>
      <c r="AF234" s="39" t="s">
        <v>246</v>
      </c>
      <c r="AG234" s="38">
        <v>117512</v>
      </c>
    </row>
    <row r="235" spans="1:33" hidden="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9">
        <v>152</v>
      </c>
      <c r="AE235" s="40">
        <f t="shared" si="9"/>
        <v>117513</v>
      </c>
      <c r="AF235" s="39" t="s">
        <v>247</v>
      </c>
      <c r="AG235" s="38">
        <v>117513</v>
      </c>
    </row>
    <row r="236" spans="1:33" hidden="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9">
        <v>153</v>
      </c>
      <c r="AE236" s="40">
        <f t="shared" si="9"/>
        <v>118000</v>
      </c>
      <c r="AF236" s="39" t="s">
        <v>249</v>
      </c>
      <c r="AG236" s="38" t="s">
        <v>248</v>
      </c>
    </row>
    <row r="237" spans="1:33" hidden="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9">
        <v>154</v>
      </c>
      <c r="AE237" s="40">
        <f t="shared" si="9"/>
        <v>118100</v>
      </c>
      <c r="AF237" s="39" t="s">
        <v>251</v>
      </c>
      <c r="AG237" s="38" t="s">
        <v>250</v>
      </c>
    </row>
    <row r="238" spans="1:33" hidden="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9">
        <v>155</v>
      </c>
      <c r="AE238" s="40">
        <f t="shared" si="9"/>
        <v>118103</v>
      </c>
      <c r="AF238" s="39" t="s">
        <v>252</v>
      </c>
      <c r="AG238" s="38">
        <v>118103</v>
      </c>
    </row>
    <row r="239" spans="1:33" hidden="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9">
        <v>156</v>
      </c>
      <c r="AE239" s="40">
        <f t="shared" si="9"/>
        <v>118200</v>
      </c>
      <c r="AF239" s="39" t="s">
        <v>253</v>
      </c>
      <c r="AG239" s="38">
        <v>118200</v>
      </c>
    </row>
    <row r="240" spans="1:33" hidden="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9">
        <v>157</v>
      </c>
      <c r="AE240" s="40">
        <f t="shared" si="9"/>
        <v>118201</v>
      </c>
      <c r="AF240" s="39" t="s">
        <v>254</v>
      </c>
      <c r="AG240" s="38">
        <v>118201</v>
      </c>
    </row>
    <row r="241" spans="1:33" hidden="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9">
        <v>158</v>
      </c>
      <c r="AE241" s="40">
        <f t="shared" si="9"/>
        <v>118300</v>
      </c>
      <c r="AF241" s="39" t="s">
        <v>255</v>
      </c>
      <c r="AG241" s="38">
        <v>118300</v>
      </c>
    </row>
    <row r="242" spans="1:33" hidden="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9">
        <v>159</v>
      </c>
      <c r="AE242" s="40">
        <f t="shared" si="9"/>
        <v>118500</v>
      </c>
      <c r="AF242" s="39" t="s">
        <v>257</v>
      </c>
      <c r="AG242" s="38" t="s">
        <v>256</v>
      </c>
    </row>
    <row r="243" spans="1:33" hidden="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9">
        <v>160</v>
      </c>
      <c r="AE243" s="40">
        <f t="shared" si="9"/>
        <v>119000</v>
      </c>
      <c r="AF243" s="39" t="s">
        <v>259</v>
      </c>
      <c r="AG243" s="38" t="s">
        <v>258</v>
      </c>
    </row>
    <row r="244" spans="1:33" hidden="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9">
        <v>161</v>
      </c>
      <c r="AE244" s="40">
        <f t="shared" si="9"/>
        <v>119002</v>
      </c>
      <c r="AF244" s="39" t="s">
        <v>261</v>
      </c>
      <c r="AG244" s="38" t="s">
        <v>260</v>
      </c>
    </row>
    <row r="245" spans="1:33" hidden="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9">
        <v>162</v>
      </c>
      <c r="AE245" s="40">
        <f t="shared" si="9"/>
        <v>119003</v>
      </c>
      <c r="AF245" s="39" t="s">
        <v>263</v>
      </c>
      <c r="AG245" s="38" t="s">
        <v>262</v>
      </c>
    </row>
    <row r="246" spans="1:33" hidden="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9">
        <v>163</v>
      </c>
      <c r="AE246" s="40">
        <f t="shared" si="9"/>
        <v>119005</v>
      </c>
      <c r="AF246" s="39" t="s">
        <v>264</v>
      </c>
      <c r="AG246" s="38">
        <v>119005</v>
      </c>
    </row>
    <row r="247" spans="1:33" hidden="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9">
        <v>164</v>
      </c>
      <c r="AE247" s="40">
        <f t="shared" si="9"/>
        <v>119100</v>
      </c>
      <c r="AF247" s="39" t="s">
        <v>266</v>
      </c>
      <c r="AG247" s="38" t="s">
        <v>265</v>
      </c>
    </row>
    <row r="248" spans="1:33" hidden="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9">
        <v>165</v>
      </c>
      <c r="AE248" s="40">
        <f t="shared" si="9"/>
        <v>119101</v>
      </c>
      <c r="AF248" s="39" t="s">
        <v>267</v>
      </c>
      <c r="AG248" s="38">
        <v>119101</v>
      </c>
    </row>
    <row r="249" spans="1:33" hidden="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9">
        <v>166</v>
      </c>
      <c r="AE249" s="40">
        <f t="shared" si="9"/>
        <v>119200</v>
      </c>
      <c r="AF249" s="39" t="s">
        <v>269</v>
      </c>
      <c r="AG249" s="38" t="s">
        <v>268</v>
      </c>
    </row>
    <row r="250" spans="1:33" hidden="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9">
        <v>167</v>
      </c>
      <c r="AE250" s="40">
        <f t="shared" si="9"/>
        <v>119500</v>
      </c>
      <c r="AF250" s="39" t="s">
        <v>271</v>
      </c>
      <c r="AG250" s="38" t="s">
        <v>270</v>
      </c>
    </row>
    <row r="251" spans="1:33" hidden="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9">
        <v>168</v>
      </c>
      <c r="AE251" s="40">
        <f t="shared" si="9"/>
        <v>119503</v>
      </c>
      <c r="AF251" s="39" t="s">
        <v>273</v>
      </c>
      <c r="AG251" s="38" t="s">
        <v>272</v>
      </c>
    </row>
    <row r="252" spans="1:33" hidden="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9">
        <v>169</v>
      </c>
      <c r="AE252" s="40">
        <f t="shared" si="9"/>
        <v>119504</v>
      </c>
      <c r="AF252" s="39" t="s">
        <v>274</v>
      </c>
      <c r="AG252" s="38">
        <v>119504</v>
      </c>
    </row>
    <row r="253" spans="1:33" hidden="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9">
        <v>170</v>
      </c>
      <c r="AE253" s="40">
        <f t="shared" si="9"/>
        <v>119505</v>
      </c>
      <c r="AF253" s="39" t="s">
        <v>276</v>
      </c>
      <c r="AG253" s="38" t="s">
        <v>275</v>
      </c>
    </row>
    <row r="254" spans="1:33" hidden="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9">
        <v>171</v>
      </c>
      <c r="AE254" s="40">
        <f t="shared" si="9"/>
        <v>119506</v>
      </c>
      <c r="AF254" s="39" t="s">
        <v>277</v>
      </c>
      <c r="AG254" s="38">
        <v>119506</v>
      </c>
    </row>
    <row r="255" spans="1:33" hidden="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9">
        <v>172</v>
      </c>
      <c r="AE255" s="40">
        <f t="shared" si="9"/>
        <v>119510</v>
      </c>
      <c r="AF255" s="39" t="s">
        <v>279</v>
      </c>
      <c r="AG255" s="38" t="s">
        <v>278</v>
      </c>
    </row>
    <row r="256" spans="1:33" hidden="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9">
        <v>173</v>
      </c>
      <c r="AE256" s="40">
        <f t="shared" si="9"/>
        <v>119600</v>
      </c>
      <c r="AF256" s="39" t="s">
        <v>281</v>
      </c>
      <c r="AG256" s="38" t="s">
        <v>280</v>
      </c>
    </row>
    <row r="257" spans="1:33" hidden="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9">
        <v>174</v>
      </c>
      <c r="AE257" s="40">
        <f t="shared" si="9"/>
        <v>119604</v>
      </c>
      <c r="AF257" s="39" t="s">
        <v>283</v>
      </c>
      <c r="AG257" s="38" t="s">
        <v>282</v>
      </c>
    </row>
    <row r="258" spans="1:33" hidden="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9">
        <v>175</v>
      </c>
      <c r="AE258" s="40">
        <f t="shared" si="9"/>
        <v>119606</v>
      </c>
      <c r="AF258" s="39" t="s">
        <v>285</v>
      </c>
      <c r="AG258" s="38" t="s">
        <v>284</v>
      </c>
    </row>
    <row r="259" spans="1:33" hidden="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9">
        <v>176</v>
      </c>
      <c r="AE259" s="40">
        <f t="shared" si="9"/>
        <v>119610</v>
      </c>
      <c r="AF259" s="39" t="s">
        <v>286</v>
      </c>
      <c r="AG259" s="38">
        <v>119610</v>
      </c>
    </row>
    <row r="260" spans="1:33" hidden="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9">
        <v>177</v>
      </c>
      <c r="AE260" s="40">
        <f t="shared" si="9"/>
        <v>119700</v>
      </c>
      <c r="AF260" s="39" t="s">
        <v>288</v>
      </c>
      <c r="AG260" s="38" t="s">
        <v>287</v>
      </c>
    </row>
    <row r="261" spans="1:33" hidden="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9">
        <v>178</v>
      </c>
      <c r="AE261" s="40">
        <f t="shared" si="9"/>
        <v>120000</v>
      </c>
      <c r="AF261" s="39" t="s">
        <v>290</v>
      </c>
      <c r="AG261" s="38" t="s">
        <v>289</v>
      </c>
    </row>
    <row r="262" spans="1:33" hidden="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9">
        <v>179</v>
      </c>
      <c r="AE262" s="40">
        <f t="shared" si="9"/>
        <v>120002</v>
      </c>
      <c r="AF262" s="39" t="s">
        <v>292</v>
      </c>
      <c r="AG262" s="38" t="s">
        <v>291</v>
      </c>
    </row>
    <row r="263" spans="1:33" hidden="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9">
        <v>180</v>
      </c>
      <c r="AE263" s="40">
        <f t="shared" si="9"/>
        <v>120003</v>
      </c>
      <c r="AF263" s="39" t="s">
        <v>293</v>
      </c>
      <c r="AG263" s="38">
        <v>120003</v>
      </c>
    </row>
    <row r="264" spans="1:33" hidden="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9">
        <v>181</v>
      </c>
      <c r="AE264" s="40">
        <f t="shared" si="9"/>
        <v>120004</v>
      </c>
      <c r="AF264" s="39" t="s">
        <v>295</v>
      </c>
      <c r="AG264" s="38" t="s">
        <v>294</v>
      </c>
    </row>
    <row r="265" spans="1:33" hidden="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9">
        <v>182</v>
      </c>
      <c r="AE265" s="40">
        <f t="shared" si="9"/>
        <v>120005</v>
      </c>
      <c r="AF265" s="39" t="s">
        <v>297</v>
      </c>
      <c r="AG265" s="38" t="s">
        <v>296</v>
      </c>
    </row>
    <row r="266" spans="1:33" hidden="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9">
        <v>183</v>
      </c>
      <c r="AE266" s="40">
        <f t="shared" si="9"/>
        <v>120006</v>
      </c>
      <c r="AF266" s="39" t="s">
        <v>299</v>
      </c>
      <c r="AG266" s="38" t="s">
        <v>298</v>
      </c>
    </row>
    <row r="267" spans="1:33" hidden="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9">
        <v>184</v>
      </c>
      <c r="AE267" s="40">
        <f t="shared" si="9"/>
        <v>120007</v>
      </c>
      <c r="AF267" s="39" t="s">
        <v>301</v>
      </c>
      <c r="AG267" s="38" t="s">
        <v>300</v>
      </c>
    </row>
    <row r="268" spans="1:33" hidden="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9">
        <v>185</v>
      </c>
      <c r="AE268" s="40">
        <f t="shared" si="9"/>
        <v>120013</v>
      </c>
      <c r="AF268" s="39" t="s">
        <v>302</v>
      </c>
      <c r="AG268" s="38">
        <v>120013</v>
      </c>
    </row>
    <row r="269" spans="1:33" hidden="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9">
        <v>186</v>
      </c>
      <c r="AE269" s="40">
        <f t="shared" si="9"/>
        <v>120100</v>
      </c>
      <c r="AF269" s="39" t="s">
        <v>304</v>
      </c>
      <c r="AG269" s="38" t="s">
        <v>303</v>
      </c>
    </row>
    <row r="270" spans="1:33" hidden="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9">
        <v>187</v>
      </c>
      <c r="AE270" s="40">
        <f t="shared" si="9"/>
        <v>120101</v>
      </c>
      <c r="AF270" s="39" t="s">
        <v>305</v>
      </c>
      <c r="AG270" s="38">
        <v>120101</v>
      </c>
    </row>
    <row r="271" spans="1:33" hidden="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9">
        <v>188</v>
      </c>
      <c r="AE271" s="40">
        <f t="shared" si="9"/>
        <v>120102</v>
      </c>
      <c r="AF271" s="39" t="s">
        <v>306</v>
      </c>
      <c r="AG271" s="38">
        <v>120102</v>
      </c>
    </row>
    <row r="272" spans="1:33" hidden="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9">
        <v>189</v>
      </c>
      <c r="AE272" s="40">
        <f t="shared" si="9"/>
        <v>120103</v>
      </c>
      <c r="AF272" s="39" t="s">
        <v>307</v>
      </c>
      <c r="AG272" s="38">
        <v>120103</v>
      </c>
    </row>
    <row r="273" spans="1:33" hidden="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9">
        <v>190</v>
      </c>
      <c r="AE273" s="40">
        <f t="shared" si="9"/>
        <v>120300</v>
      </c>
      <c r="AF273" s="39" t="s">
        <v>309</v>
      </c>
      <c r="AG273" s="38" t="s">
        <v>308</v>
      </c>
    </row>
    <row r="274" spans="1:33" hidden="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9">
        <v>191</v>
      </c>
      <c r="AE274" s="40">
        <f t="shared" si="9"/>
        <v>120400</v>
      </c>
      <c r="AF274" s="39" t="s">
        <v>311</v>
      </c>
      <c r="AG274" s="38" t="s">
        <v>310</v>
      </c>
    </row>
    <row r="275" spans="1:33" hidden="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9">
        <v>192</v>
      </c>
      <c r="AE275" s="40">
        <f t="shared" si="9"/>
        <v>121000</v>
      </c>
      <c r="AF275" s="39" t="s">
        <v>313</v>
      </c>
      <c r="AG275" s="38" t="s">
        <v>312</v>
      </c>
    </row>
    <row r="276" spans="1:33" hidden="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9">
        <v>193</v>
      </c>
      <c r="AE276" s="40">
        <f t="shared" si="9"/>
        <v>121009</v>
      </c>
      <c r="AF276" s="39" t="s">
        <v>314</v>
      </c>
      <c r="AG276" s="38">
        <v>121009</v>
      </c>
    </row>
    <row r="277" spans="1:33" hidden="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9">
        <v>194</v>
      </c>
      <c r="AE277" s="40">
        <f t="shared" ref="AE277:AE340" si="10">AG277*1</f>
        <v>122000</v>
      </c>
      <c r="AF277" s="39" t="s">
        <v>316</v>
      </c>
      <c r="AG277" s="38" t="s">
        <v>315</v>
      </c>
    </row>
    <row r="278" spans="1:33" hidden="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9">
        <v>195</v>
      </c>
      <c r="AE278" s="40">
        <f t="shared" si="10"/>
        <v>122001</v>
      </c>
      <c r="AF278" s="39" t="s">
        <v>318</v>
      </c>
      <c r="AG278" s="38" t="s">
        <v>317</v>
      </c>
    </row>
    <row r="279" spans="1:33" hidden="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9">
        <v>196</v>
      </c>
      <c r="AE279" s="40">
        <f t="shared" si="10"/>
        <v>122002</v>
      </c>
      <c r="AF279" s="39" t="s">
        <v>319</v>
      </c>
      <c r="AG279" s="38">
        <v>122002</v>
      </c>
    </row>
    <row r="280" spans="1:33" hidden="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9">
        <v>197</v>
      </c>
      <c r="AE280" s="40">
        <f t="shared" si="10"/>
        <v>122007</v>
      </c>
      <c r="AF280" s="39" t="s">
        <v>320</v>
      </c>
      <c r="AG280" s="38">
        <v>122007</v>
      </c>
    </row>
    <row r="281" spans="1:33" hidden="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9">
        <v>198</v>
      </c>
      <c r="AE281" s="40">
        <f t="shared" si="10"/>
        <v>122500</v>
      </c>
      <c r="AF281" s="39" t="s">
        <v>322</v>
      </c>
      <c r="AG281" s="38" t="s">
        <v>321</v>
      </c>
    </row>
    <row r="282" spans="1:33" hidden="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9">
        <v>199</v>
      </c>
      <c r="AE282" s="40">
        <f t="shared" si="10"/>
        <v>122501</v>
      </c>
      <c r="AF282" s="39" t="s">
        <v>323</v>
      </c>
      <c r="AG282" s="38">
        <v>122501</v>
      </c>
    </row>
    <row r="283" spans="1:33" hidden="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9">
        <v>200</v>
      </c>
      <c r="AE283" s="40">
        <f t="shared" si="10"/>
        <v>122506</v>
      </c>
      <c r="AF283" s="39" t="s">
        <v>324</v>
      </c>
      <c r="AG283" s="38">
        <v>122506</v>
      </c>
    </row>
    <row r="284" spans="1:33" hidden="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9">
        <v>201</v>
      </c>
      <c r="AE284" s="40">
        <f t="shared" si="10"/>
        <v>122507</v>
      </c>
      <c r="AF284" s="39" t="s">
        <v>325</v>
      </c>
      <c r="AG284" s="38">
        <v>122507</v>
      </c>
    </row>
    <row r="285" spans="1:33" hidden="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9">
        <v>202</v>
      </c>
      <c r="AE285" s="40">
        <f t="shared" si="10"/>
        <v>122508</v>
      </c>
      <c r="AF285" s="39" t="s">
        <v>327</v>
      </c>
      <c r="AG285" s="38" t="s">
        <v>326</v>
      </c>
    </row>
    <row r="286" spans="1:33" hidden="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9">
        <v>203</v>
      </c>
      <c r="AE286" s="40">
        <f t="shared" si="10"/>
        <v>122509</v>
      </c>
      <c r="AF286" s="39" t="s">
        <v>329</v>
      </c>
      <c r="AG286" s="38" t="s">
        <v>328</v>
      </c>
    </row>
    <row r="287" spans="1:33" hidden="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9">
        <v>204</v>
      </c>
      <c r="AE287" s="40">
        <f t="shared" si="10"/>
        <v>122600</v>
      </c>
      <c r="AF287" s="39" t="s">
        <v>331</v>
      </c>
      <c r="AG287" s="38" t="s">
        <v>330</v>
      </c>
    </row>
    <row r="288" spans="1:33" hidden="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9">
        <v>205</v>
      </c>
      <c r="AE288" s="40">
        <f t="shared" si="10"/>
        <v>122700</v>
      </c>
      <c r="AF288" s="39" t="s">
        <v>333</v>
      </c>
      <c r="AG288" s="38" t="s">
        <v>332</v>
      </c>
    </row>
    <row r="289" spans="1:33" hidden="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9">
        <v>206</v>
      </c>
      <c r="AE289" s="40">
        <f t="shared" si="10"/>
        <v>122702</v>
      </c>
      <c r="AF289" s="39" t="s">
        <v>334</v>
      </c>
      <c r="AG289" s="38">
        <v>122702</v>
      </c>
    </row>
    <row r="290" spans="1:33" hidden="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9">
        <v>207</v>
      </c>
      <c r="AE290" s="40">
        <f t="shared" si="10"/>
        <v>122800</v>
      </c>
      <c r="AF290" s="39" t="s">
        <v>336</v>
      </c>
      <c r="AG290" s="38" t="s">
        <v>335</v>
      </c>
    </row>
    <row r="291" spans="1:33" hidden="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9">
        <v>208</v>
      </c>
      <c r="AE291" s="40">
        <f t="shared" si="10"/>
        <v>122900</v>
      </c>
      <c r="AF291" s="39" t="s">
        <v>338</v>
      </c>
      <c r="AG291" s="38" t="s">
        <v>337</v>
      </c>
    </row>
    <row r="292" spans="1:33" hidden="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9">
        <v>209</v>
      </c>
      <c r="AE292" s="40">
        <f t="shared" si="10"/>
        <v>123000</v>
      </c>
      <c r="AF292" s="39" t="s">
        <v>340</v>
      </c>
      <c r="AG292" s="38" t="s">
        <v>339</v>
      </c>
    </row>
    <row r="293" spans="1:33" hidden="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9">
        <v>210</v>
      </c>
      <c r="AE293" s="40">
        <f t="shared" si="10"/>
        <v>123006</v>
      </c>
      <c r="AF293" s="39" t="s">
        <v>342</v>
      </c>
      <c r="AG293" s="38" t="s">
        <v>341</v>
      </c>
    </row>
    <row r="294" spans="1:33" hidden="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9">
        <v>211</v>
      </c>
      <c r="AE294" s="40">
        <f t="shared" si="10"/>
        <v>123007</v>
      </c>
      <c r="AF294" s="39" t="s">
        <v>344</v>
      </c>
      <c r="AG294" s="38" t="s">
        <v>343</v>
      </c>
    </row>
    <row r="295" spans="1:33" hidden="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9">
        <v>212</v>
      </c>
      <c r="AE295" s="40">
        <f t="shared" si="10"/>
        <v>123008</v>
      </c>
      <c r="AF295" s="39" t="s">
        <v>345</v>
      </c>
      <c r="AG295" s="38">
        <v>123008</v>
      </c>
    </row>
    <row r="296" spans="1:33" hidden="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9">
        <v>213</v>
      </c>
      <c r="AE296" s="40">
        <f t="shared" si="10"/>
        <v>123100</v>
      </c>
      <c r="AF296" s="39" t="s">
        <v>347</v>
      </c>
      <c r="AG296" s="38" t="s">
        <v>346</v>
      </c>
    </row>
    <row r="297" spans="1:33" hidden="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9">
        <v>214</v>
      </c>
      <c r="AE297" s="40">
        <f t="shared" si="10"/>
        <v>123101</v>
      </c>
      <c r="AF297" s="39" t="s">
        <v>349</v>
      </c>
      <c r="AG297" s="38" t="s">
        <v>348</v>
      </c>
    </row>
    <row r="298" spans="1:33" hidden="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9">
        <v>215</v>
      </c>
      <c r="AE298" s="40">
        <f t="shared" si="10"/>
        <v>123102</v>
      </c>
      <c r="AF298" s="39" t="s">
        <v>351</v>
      </c>
      <c r="AG298" s="38" t="s">
        <v>350</v>
      </c>
    </row>
    <row r="299" spans="1:33" hidden="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9">
        <v>216</v>
      </c>
      <c r="AE299" s="40">
        <f t="shared" si="10"/>
        <v>123103</v>
      </c>
      <c r="AF299" s="39" t="s">
        <v>352</v>
      </c>
      <c r="AG299" s="38">
        <v>123103</v>
      </c>
    </row>
    <row r="300" spans="1:33" hidden="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9">
        <v>217</v>
      </c>
      <c r="AE300" s="40">
        <f t="shared" si="10"/>
        <v>123104</v>
      </c>
      <c r="AF300" s="39" t="s">
        <v>353</v>
      </c>
      <c r="AG300" s="38">
        <v>123104</v>
      </c>
    </row>
    <row r="301" spans="1:33" hidden="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9">
        <v>218</v>
      </c>
      <c r="AE301" s="40">
        <f t="shared" si="10"/>
        <v>123150</v>
      </c>
      <c r="AF301" s="39" t="s">
        <v>354</v>
      </c>
      <c r="AG301" s="38">
        <v>123150</v>
      </c>
    </row>
    <row r="302" spans="1:33" hidden="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9">
        <v>219</v>
      </c>
      <c r="AE302" s="40">
        <f t="shared" si="10"/>
        <v>123200</v>
      </c>
      <c r="AF302" s="39" t="s">
        <v>356</v>
      </c>
      <c r="AG302" s="38" t="s">
        <v>355</v>
      </c>
    </row>
    <row r="303" spans="1:33" hidden="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9">
        <v>220</v>
      </c>
      <c r="AE303" s="40">
        <f t="shared" si="10"/>
        <v>123202</v>
      </c>
      <c r="AF303" s="39" t="s">
        <v>358</v>
      </c>
      <c r="AG303" s="38" t="s">
        <v>357</v>
      </c>
    </row>
    <row r="304" spans="1:33" hidden="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9">
        <v>221</v>
      </c>
      <c r="AE304" s="40">
        <f t="shared" si="10"/>
        <v>123203</v>
      </c>
      <c r="AF304" s="39" t="s">
        <v>359</v>
      </c>
      <c r="AG304" s="38">
        <v>123203</v>
      </c>
    </row>
    <row r="305" spans="1:33" hidden="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9">
        <v>222</v>
      </c>
      <c r="AE305" s="40">
        <f t="shared" si="10"/>
        <v>123205</v>
      </c>
      <c r="AF305" s="39" t="s">
        <v>360</v>
      </c>
      <c r="AG305" s="38">
        <v>123205</v>
      </c>
    </row>
    <row r="306" spans="1:33" hidden="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9">
        <v>223</v>
      </c>
      <c r="AE306" s="40">
        <f t="shared" si="10"/>
        <v>123300</v>
      </c>
      <c r="AF306" s="39" t="s">
        <v>362</v>
      </c>
      <c r="AG306" s="38" t="s">
        <v>361</v>
      </c>
    </row>
    <row r="307" spans="1:33" hidden="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9">
        <v>224</v>
      </c>
      <c r="AE307" s="40">
        <f t="shared" si="10"/>
        <v>123302</v>
      </c>
      <c r="AF307" s="39" t="s">
        <v>364</v>
      </c>
      <c r="AG307" s="38" t="s">
        <v>363</v>
      </c>
    </row>
    <row r="308" spans="1:33" hidden="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9">
        <v>225</v>
      </c>
      <c r="AE308" s="40">
        <f t="shared" si="10"/>
        <v>123305</v>
      </c>
      <c r="AF308" s="39" t="s">
        <v>366</v>
      </c>
      <c r="AG308" s="38" t="s">
        <v>365</v>
      </c>
    </row>
    <row r="309" spans="1:33" hidden="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9">
        <v>226</v>
      </c>
      <c r="AE309" s="40">
        <f t="shared" si="10"/>
        <v>124603</v>
      </c>
      <c r="AF309" s="39" t="s">
        <v>367</v>
      </c>
      <c r="AG309" s="38">
        <v>124603</v>
      </c>
    </row>
    <row r="310" spans="1:33" hidden="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9">
        <v>227</v>
      </c>
      <c r="AE310" s="40">
        <f t="shared" si="10"/>
        <v>126000</v>
      </c>
      <c r="AF310" s="39" t="s">
        <v>369</v>
      </c>
      <c r="AG310" s="38" t="s">
        <v>368</v>
      </c>
    </row>
    <row r="311" spans="1:33" hidden="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9">
        <v>228</v>
      </c>
      <c r="AE311" s="40">
        <f t="shared" si="10"/>
        <v>126200</v>
      </c>
      <c r="AF311" s="39" t="s">
        <v>371</v>
      </c>
      <c r="AG311" s="38" t="s">
        <v>370</v>
      </c>
    </row>
    <row r="312" spans="1:33" hidden="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9">
        <v>229</v>
      </c>
      <c r="AE312" s="40">
        <f t="shared" si="10"/>
        <v>126300</v>
      </c>
      <c r="AF312" s="39" t="s">
        <v>373</v>
      </c>
      <c r="AG312" s="38" t="s">
        <v>372</v>
      </c>
    </row>
    <row r="313" spans="1:33" hidden="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9">
        <v>230</v>
      </c>
      <c r="AE313" s="40">
        <f t="shared" si="10"/>
        <v>126303</v>
      </c>
      <c r="AF313" s="39" t="s">
        <v>374</v>
      </c>
      <c r="AG313" s="38">
        <v>126303</v>
      </c>
    </row>
    <row r="314" spans="1:33" hidden="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9">
        <v>231</v>
      </c>
      <c r="AE314" s="40">
        <f t="shared" si="10"/>
        <v>126400</v>
      </c>
      <c r="AF314" s="39" t="s">
        <v>376</v>
      </c>
      <c r="AG314" s="38" t="s">
        <v>375</v>
      </c>
    </row>
    <row r="315" spans="1:33" hidden="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9">
        <v>232</v>
      </c>
      <c r="AE315" s="40">
        <f t="shared" si="10"/>
        <v>126401</v>
      </c>
      <c r="AF315" s="39" t="s">
        <v>377</v>
      </c>
      <c r="AG315" s="38">
        <v>126401</v>
      </c>
    </row>
    <row r="316" spans="1:33" hidden="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9">
        <v>233</v>
      </c>
      <c r="AE316" s="40">
        <f t="shared" si="10"/>
        <v>126402</v>
      </c>
      <c r="AF316" s="39" t="s">
        <v>378</v>
      </c>
      <c r="AG316" s="38">
        <v>126402</v>
      </c>
    </row>
    <row r="317" spans="1:33" hidden="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9">
        <v>234</v>
      </c>
      <c r="AE317" s="40">
        <f t="shared" si="10"/>
        <v>126450</v>
      </c>
      <c r="AF317" s="39" t="s">
        <v>380</v>
      </c>
      <c r="AG317" s="38" t="s">
        <v>379</v>
      </c>
    </row>
    <row r="318" spans="1:33" hidden="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9">
        <v>235</v>
      </c>
      <c r="AE318" s="40">
        <f t="shared" si="10"/>
        <v>126500</v>
      </c>
      <c r="AF318" s="39" t="s">
        <v>382</v>
      </c>
      <c r="AG318" s="38" t="s">
        <v>381</v>
      </c>
    </row>
    <row r="319" spans="1:33" hidden="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9">
        <v>236</v>
      </c>
      <c r="AE319" s="40">
        <f t="shared" si="10"/>
        <v>126501</v>
      </c>
      <c r="AF319" s="39" t="s">
        <v>384</v>
      </c>
      <c r="AG319" s="38" t="s">
        <v>383</v>
      </c>
    </row>
    <row r="320" spans="1:33" hidden="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9">
        <v>237</v>
      </c>
      <c r="AE320" s="40">
        <f t="shared" si="10"/>
        <v>126502</v>
      </c>
      <c r="AF320" s="39" t="s">
        <v>385</v>
      </c>
      <c r="AG320" s="38">
        <v>126502</v>
      </c>
    </row>
    <row r="321" spans="1:33" hidden="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9">
        <v>238</v>
      </c>
      <c r="AE321" s="40">
        <f t="shared" si="10"/>
        <v>126503</v>
      </c>
      <c r="AF321" s="39" t="s">
        <v>386</v>
      </c>
      <c r="AG321" s="38">
        <v>126503</v>
      </c>
    </row>
    <row r="322" spans="1:33" hidden="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9">
        <v>239</v>
      </c>
      <c r="AE322" s="40">
        <f t="shared" si="10"/>
        <v>126700</v>
      </c>
      <c r="AF322" s="39" t="s">
        <v>388</v>
      </c>
      <c r="AG322" s="38" t="s">
        <v>387</v>
      </c>
    </row>
    <row r="323" spans="1:33" hidden="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9">
        <v>240</v>
      </c>
      <c r="AE323" s="40">
        <f t="shared" si="10"/>
        <v>126701</v>
      </c>
      <c r="AF323" s="39" t="s">
        <v>389</v>
      </c>
      <c r="AG323" s="38">
        <v>126701</v>
      </c>
    </row>
    <row r="324" spans="1:33" hidden="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9">
        <v>241</v>
      </c>
      <c r="AE324" s="40">
        <f t="shared" si="10"/>
        <v>126702</v>
      </c>
      <c r="AF324" s="39" t="s">
        <v>390</v>
      </c>
      <c r="AG324" s="38">
        <v>126702</v>
      </c>
    </row>
    <row r="325" spans="1:33" hidden="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9">
        <v>242</v>
      </c>
      <c r="AE325" s="40">
        <f t="shared" si="10"/>
        <v>126703</v>
      </c>
      <c r="AF325" s="39" t="s">
        <v>391</v>
      </c>
      <c r="AG325" s="38">
        <v>126703</v>
      </c>
    </row>
    <row r="326" spans="1:33" hidden="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9">
        <v>243</v>
      </c>
      <c r="AE326" s="40">
        <f t="shared" si="10"/>
        <v>126900</v>
      </c>
      <c r="AF326" s="39" t="s">
        <v>393</v>
      </c>
      <c r="AG326" s="38" t="s">
        <v>392</v>
      </c>
    </row>
    <row r="327" spans="1:33" hidden="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9">
        <v>244</v>
      </c>
      <c r="AE327" s="40">
        <f t="shared" si="10"/>
        <v>126904</v>
      </c>
      <c r="AF327" s="39" t="s">
        <v>394</v>
      </c>
      <c r="AG327" s="38">
        <v>126904</v>
      </c>
    </row>
    <row r="328" spans="1:33" hidden="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9">
        <v>245</v>
      </c>
      <c r="AE328" s="40">
        <f t="shared" si="10"/>
        <v>127100</v>
      </c>
      <c r="AF328" s="39" t="s">
        <v>396</v>
      </c>
      <c r="AG328" s="38" t="s">
        <v>395</v>
      </c>
    </row>
    <row r="329" spans="1:33" hidden="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9">
        <v>246</v>
      </c>
      <c r="AE329" s="40">
        <f t="shared" si="10"/>
        <v>127200</v>
      </c>
      <c r="AF329" s="39" t="s">
        <v>398</v>
      </c>
      <c r="AG329" s="38" t="s">
        <v>397</v>
      </c>
    </row>
    <row r="330" spans="1:33" hidden="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9">
        <v>247</v>
      </c>
      <c r="AE330" s="40">
        <f t="shared" si="10"/>
        <v>127300</v>
      </c>
      <c r="AF330" s="39" t="s">
        <v>400</v>
      </c>
      <c r="AG330" s="38" t="s">
        <v>399</v>
      </c>
    </row>
    <row r="331" spans="1:33" hidden="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9">
        <v>248</v>
      </c>
      <c r="AE331" s="40">
        <f t="shared" si="10"/>
        <v>127400</v>
      </c>
      <c r="AF331" s="39" t="s">
        <v>402</v>
      </c>
      <c r="AG331" s="38" t="s">
        <v>401</v>
      </c>
    </row>
    <row r="332" spans="1:33" hidden="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9">
        <v>249</v>
      </c>
      <c r="AE332" s="40">
        <f t="shared" si="10"/>
        <v>127450</v>
      </c>
      <c r="AF332" s="39" t="s">
        <v>404</v>
      </c>
      <c r="AG332" s="38" t="s">
        <v>403</v>
      </c>
    </row>
    <row r="333" spans="1:33" hidden="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9">
        <v>250</v>
      </c>
      <c r="AE333" s="40">
        <f t="shared" si="10"/>
        <v>127460</v>
      </c>
      <c r="AF333" s="39" t="s">
        <v>406</v>
      </c>
      <c r="AG333" s="38" t="s">
        <v>405</v>
      </c>
    </row>
    <row r="334" spans="1:33" hidden="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9">
        <v>251</v>
      </c>
      <c r="AE334" s="40">
        <f t="shared" si="10"/>
        <v>127470</v>
      </c>
      <c r="AF334" s="39" t="s">
        <v>408</v>
      </c>
      <c r="AG334" s="38" t="s">
        <v>407</v>
      </c>
    </row>
    <row r="335" spans="1:33" hidden="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9">
        <v>252</v>
      </c>
      <c r="AE335" s="40">
        <f t="shared" si="10"/>
        <v>127480</v>
      </c>
      <c r="AF335" s="39" t="s">
        <v>410</v>
      </c>
      <c r="AG335" s="38" t="s">
        <v>409</v>
      </c>
    </row>
    <row r="336" spans="1:33" hidden="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9">
        <v>253</v>
      </c>
      <c r="AE336" s="40">
        <f t="shared" si="10"/>
        <v>127481</v>
      </c>
      <c r="AF336" s="39" t="s">
        <v>411</v>
      </c>
      <c r="AG336" s="38">
        <v>127481</v>
      </c>
    </row>
    <row r="337" spans="1:33" hidden="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9">
        <v>254</v>
      </c>
      <c r="AE337" s="40">
        <f t="shared" si="10"/>
        <v>127482</v>
      </c>
      <c r="AF337" s="39" t="s">
        <v>412</v>
      </c>
      <c r="AG337" s="38">
        <v>127482</v>
      </c>
    </row>
    <row r="338" spans="1:33" hidden="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9">
        <v>255</v>
      </c>
      <c r="AE338" s="40">
        <f t="shared" si="10"/>
        <v>127490</v>
      </c>
      <c r="AF338" s="39" t="s">
        <v>414</v>
      </c>
      <c r="AG338" s="38" t="s">
        <v>413</v>
      </c>
    </row>
    <row r="339" spans="1:33" hidden="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9">
        <v>256</v>
      </c>
      <c r="AE339" s="40">
        <f t="shared" si="10"/>
        <v>127495</v>
      </c>
      <c r="AF339" s="39" t="s">
        <v>416</v>
      </c>
      <c r="AG339" s="38" t="s">
        <v>415</v>
      </c>
    </row>
    <row r="340" spans="1:33" hidden="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9">
        <v>257</v>
      </c>
      <c r="AE340" s="40">
        <f t="shared" si="10"/>
        <v>127496</v>
      </c>
      <c r="AF340" s="39" t="s">
        <v>418</v>
      </c>
      <c r="AG340" s="38" t="s">
        <v>417</v>
      </c>
    </row>
    <row r="341" spans="1:33" hidden="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9">
        <v>258</v>
      </c>
      <c r="AE341" s="40">
        <f>AG341*1</f>
        <v>127497</v>
      </c>
      <c r="AF341" s="39" t="s">
        <v>420</v>
      </c>
      <c r="AG341" s="38" t="s">
        <v>419</v>
      </c>
    </row>
    <row r="342" spans="1:33" hidden="1" x14ac:dyDescent="0.4">
      <c r="AC342" s="48" t="b">
        <f>IF(M15&gt;0,TRUE,FALSE)</f>
        <v>0</v>
      </c>
      <c r="AD342" s="49" t="b">
        <v>0</v>
      </c>
      <c r="AE342" s="33" t="s">
        <v>534</v>
      </c>
      <c r="AF342" s="34" t="str">
        <f t="shared" ref="AF342:AF347" si="11">IF(AD342=TRUE,AE342,".")</f>
        <v>.</v>
      </c>
      <c r="AG342" s="34"/>
    </row>
    <row r="343" spans="1:33" hidden="1" x14ac:dyDescent="0.4">
      <c r="AC343" s="50" t="b">
        <f>AND(AC342,AD349)</f>
        <v>0</v>
      </c>
      <c r="AD343" s="51" t="b">
        <v>0</v>
      </c>
      <c r="AE343" s="35" t="s">
        <v>537</v>
      </c>
      <c r="AF343" s="34" t="str">
        <f t="shared" si="11"/>
        <v>.</v>
      </c>
      <c r="AG343" s="34"/>
    </row>
    <row r="344" spans="1:33" hidden="1" x14ac:dyDescent="0.4">
      <c r="AC344" s="52" t="b">
        <f>NOT(AC342)</f>
        <v>1</v>
      </c>
      <c r="AD344" s="51" t="b">
        <v>0</v>
      </c>
      <c r="AE344" s="35" t="s">
        <v>536</v>
      </c>
      <c r="AF344" s="34" t="str">
        <f t="shared" si="11"/>
        <v>.</v>
      </c>
      <c r="AG344" s="34"/>
    </row>
    <row r="345" spans="1:33" hidden="1" x14ac:dyDescent="0.4">
      <c r="AC345" s="53" t="b">
        <f>NOT(AD349)</f>
        <v>1</v>
      </c>
      <c r="AD345" s="51" t="b">
        <v>0</v>
      </c>
      <c r="AE345" s="35" t="s">
        <v>535</v>
      </c>
      <c r="AF345" s="34" t="str">
        <f t="shared" si="11"/>
        <v>.</v>
      </c>
      <c r="AG345" s="34"/>
    </row>
    <row r="346" spans="1:33" hidden="1" x14ac:dyDescent="0.4">
      <c r="AC346" s="50" t="b">
        <f>AND(AC344,AC345)</f>
        <v>1</v>
      </c>
      <c r="AD346" s="51" t="b">
        <v>0</v>
      </c>
      <c r="AE346" s="35" t="s">
        <v>538</v>
      </c>
      <c r="AF346" s="34" t="str">
        <f t="shared" si="11"/>
        <v>.</v>
      </c>
      <c r="AG346" s="34"/>
    </row>
    <row r="347" spans="1:33" hidden="1" x14ac:dyDescent="0.4">
      <c r="AC347" s="54" t="b">
        <f>OR(AC343,AC346)</f>
        <v>1</v>
      </c>
      <c r="AD347" s="51" t="b">
        <v>0</v>
      </c>
      <c r="AE347" s="35" t="s">
        <v>539</v>
      </c>
      <c r="AF347" s="34" t="str">
        <f t="shared" si="11"/>
        <v>.</v>
      </c>
      <c r="AG347" s="34"/>
    </row>
    <row r="348" spans="1:33" hidden="1" x14ac:dyDescent="0.4">
      <c r="AC348" s="55"/>
      <c r="AD348" s="51" t="b">
        <f>AC43</f>
        <v>0</v>
      </c>
      <c r="AE348" s="35" t="s">
        <v>540</v>
      </c>
      <c r="AF348" s="34" t="str">
        <f>IF(AD348=TRUE,T42,".")</f>
        <v>.</v>
      </c>
      <c r="AG348" s="34"/>
    </row>
    <row r="349" spans="1:33" hidden="1" x14ac:dyDescent="0.4">
      <c r="AC349" s="56"/>
      <c r="AD349" s="57" t="b">
        <f>OR(AD342,AD343,AD344,AD345,AD346,AD347,AD348)</f>
        <v>0</v>
      </c>
      <c r="AE349" s="36"/>
      <c r="AF349" s="37" t="str">
        <f>IF(AC347= TRUE,CONCATENATE(AF342,AF343,AF344,AF345,AF346,AF347,AF348)," ")</f>
        <v>.......</v>
      </c>
      <c r="AG349" s="37"/>
    </row>
    <row r="350" spans="1:33" hidden="1" x14ac:dyDescent="0.4"/>
    <row r="351" spans="1:33" hidden="1" x14ac:dyDescent="0.4">
      <c r="AE351" s="35" t="s">
        <v>535</v>
      </c>
      <c r="AF351" s="34" t="str">
        <f>IF(AD351=TRUE,AE351,".")</f>
        <v>.</v>
      </c>
    </row>
    <row r="352" spans="1:33" hidden="1" x14ac:dyDescent="0.4"/>
    <row r="353" hidden="1" x14ac:dyDescent="0.4"/>
    <row r="354" hidden="1" x14ac:dyDescent="0.4"/>
    <row r="355" hidden="1" x14ac:dyDescent="0.4"/>
    <row r="356" hidden="1" x14ac:dyDescent="0.4"/>
    <row r="357" hidden="1" x14ac:dyDescent="0.4"/>
    <row r="358" hidden="1" x14ac:dyDescent="0.4"/>
    <row r="359" hidden="1" x14ac:dyDescent="0.4"/>
    <row r="360" hidden="1" x14ac:dyDescent="0.4"/>
    <row r="361" hidden="1" x14ac:dyDescent="0.4"/>
    <row r="362" hidden="1" x14ac:dyDescent="0.4"/>
    <row r="363" hidden="1" x14ac:dyDescent="0.4"/>
    <row r="364" hidden="1" x14ac:dyDescent="0.4"/>
    <row r="365" hidden="1" x14ac:dyDescent="0.4"/>
    <row r="366" hidden="1" x14ac:dyDescent="0.4"/>
    <row r="367" hidden="1" x14ac:dyDescent="0.4"/>
    <row r="368" hidden="1" x14ac:dyDescent="0.4"/>
    <row r="369" hidden="1" x14ac:dyDescent="0.4"/>
    <row r="370" hidden="1" x14ac:dyDescent="0.4"/>
    <row r="371" hidden="1" x14ac:dyDescent="0.4"/>
    <row r="372" hidden="1" x14ac:dyDescent="0.4"/>
    <row r="373" hidden="1" x14ac:dyDescent="0.4"/>
    <row r="374" hidden="1" x14ac:dyDescent="0.4"/>
    <row r="375" hidden="1" x14ac:dyDescent="0.4"/>
    <row r="376" hidden="1" x14ac:dyDescent="0.4"/>
    <row r="377" hidden="1" x14ac:dyDescent="0.4"/>
    <row r="378" hidden="1" x14ac:dyDescent="0.4"/>
    <row r="379" hidden="1" x14ac:dyDescent="0.4"/>
    <row r="380" hidden="1" x14ac:dyDescent="0.4"/>
    <row r="381" hidden="1" x14ac:dyDescent="0.4"/>
    <row r="382" hidden="1" x14ac:dyDescent="0.4"/>
    <row r="383" hidden="1" x14ac:dyDescent="0.4"/>
    <row r="384" hidden="1" x14ac:dyDescent="0.4"/>
    <row r="385" hidden="1" x14ac:dyDescent="0.4"/>
    <row r="386" hidden="1" x14ac:dyDescent="0.4"/>
    <row r="387" hidden="1" x14ac:dyDescent="0.4"/>
    <row r="388" hidden="1" x14ac:dyDescent="0.4"/>
    <row r="389" hidden="1" x14ac:dyDescent="0.4"/>
    <row r="390" hidden="1" x14ac:dyDescent="0.4"/>
    <row r="391" hidden="1" x14ac:dyDescent="0.4"/>
    <row r="392" hidden="1" x14ac:dyDescent="0.4"/>
    <row r="393" hidden="1" x14ac:dyDescent="0.4"/>
    <row r="394" hidden="1" x14ac:dyDescent="0.4"/>
    <row r="395" hidden="1" x14ac:dyDescent="0.4"/>
    <row r="396" hidden="1" x14ac:dyDescent="0.4"/>
    <row r="397" hidden="1" x14ac:dyDescent="0.4"/>
    <row r="398" hidden="1" x14ac:dyDescent="0.4"/>
    <row r="399" hidden="1" x14ac:dyDescent="0.4"/>
    <row r="400" hidden="1" x14ac:dyDescent="0.4"/>
    <row r="401" hidden="1" x14ac:dyDescent="0.4"/>
    <row r="402" hidden="1" x14ac:dyDescent="0.4"/>
    <row r="403" hidden="1" x14ac:dyDescent="0.4"/>
    <row r="404" hidden="1" x14ac:dyDescent="0.4"/>
    <row r="405" hidden="1" x14ac:dyDescent="0.4"/>
    <row r="406" hidden="1" x14ac:dyDescent="0.4"/>
    <row r="407" hidden="1" x14ac:dyDescent="0.4"/>
    <row r="408" hidden="1" x14ac:dyDescent="0.4"/>
    <row r="409" hidden="1" x14ac:dyDescent="0.4"/>
    <row r="410" hidden="1" x14ac:dyDescent="0.4"/>
    <row r="411" hidden="1" x14ac:dyDescent="0.4"/>
    <row r="412" hidden="1" x14ac:dyDescent="0.4"/>
    <row r="413" hidden="1" x14ac:dyDescent="0.4"/>
    <row r="414" hidden="1" x14ac:dyDescent="0.4"/>
    <row r="415" hidden="1" x14ac:dyDescent="0.4"/>
    <row r="416" hidden="1" x14ac:dyDescent="0.4"/>
    <row r="417" hidden="1" x14ac:dyDescent="0.4"/>
    <row r="418" hidden="1" x14ac:dyDescent="0.4"/>
    <row r="419" hidden="1" x14ac:dyDescent="0.4"/>
    <row r="420" hidden="1" x14ac:dyDescent="0.4"/>
    <row r="421" hidden="1" x14ac:dyDescent="0.4"/>
    <row r="422" hidden="1" x14ac:dyDescent="0.4"/>
    <row r="423" hidden="1" x14ac:dyDescent="0.4"/>
    <row r="424" hidden="1" x14ac:dyDescent="0.4"/>
    <row r="425" hidden="1" x14ac:dyDescent="0.4"/>
    <row r="426" hidden="1" x14ac:dyDescent="0.4"/>
    <row r="427" hidden="1" x14ac:dyDescent="0.4"/>
    <row r="428" hidden="1" x14ac:dyDescent="0.4"/>
    <row r="429" hidden="1" x14ac:dyDescent="0.4"/>
    <row r="430" hidden="1" x14ac:dyDescent="0.4"/>
    <row r="431" hidden="1" x14ac:dyDescent="0.4"/>
    <row r="432" hidden="1" x14ac:dyDescent="0.4"/>
    <row r="433" hidden="1" x14ac:dyDescent="0.4"/>
    <row r="434" hidden="1" x14ac:dyDescent="0.4"/>
    <row r="435" hidden="1" x14ac:dyDescent="0.4"/>
    <row r="436" hidden="1" x14ac:dyDescent="0.4"/>
    <row r="437" hidden="1" x14ac:dyDescent="0.4"/>
    <row r="438" hidden="1" x14ac:dyDescent="0.4"/>
    <row r="439" hidden="1" x14ac:dyDescent="0.4"/>
    <row r="440" hidden="1" x14ac:dyDescent="0.4"/>
    <row r="441" hidden="1" x14ac:dyDescent="0.4"/>
    <row r="442" hidden="1" x14ac:dyDescent="0.4"/>
    <row r="443" hidden="1" x14ac:dyDescent="0.4"/>
    <row r="444" hidden="1" x14ac:dyDescent="0.4"/>
    <row r="445" hidden="1" x14ac:dyDescent="0.4"/>
    <row r="446" hidden="1" x14ac:dyDescent="0.4"/>
    <row r="447" hidden="1" x14ac:dyDescent="0.4"/>
    <row r="448" hidden="1" x14ac:dyDescent="0.4"/>
    <row r="449" hidden="1" x14ac:dyDescent="0.4"/>
  </sheetData>
  <sheetProtection password="CC7D" sheet="1" scenarios="1"/>
  <dataConsolidate/>
  <mergeCells count="255">
    <mergeCell ref="H104:L104"/>
    <mergeCell ref="H105:L105"/>
    <mergeCell ref="H106:L106"/>
    <mergeCell ref="H107:L107"/>
    <mergeCell ref="H108:L108"/>
    <mergeCell ref="H109:L109"/>
    <mergeCell ref="H110:L110"/>
    <mergeCell ref="H111:L111"/>
    <mergeCell ref="C110:E110"/>
    <mergeCell ref="C111:E111"/>
    <mergeCell ref="F104:G104"/>
    <mergeCell ref="F105:G105"/>
    <mergeCell ref="F106:G106"/>
    <mergeCell ref="F107:G107"/>
    <mergeCell ref="F108:G108"/>
    <mergeCell ref="F109:G109"/>
    <mergeCell ref="F110:G110"/>
    <mergeCell ref="A104:B104"/>
    <mergeCell ref="A105:B105"/>
    <mergeCell ref="A106:B106"/>
    <mergeCell ref="A107:B107"/>
    <mergeCell ref="A108:B108"/>
    <mergeCell ref="A109:B109"/>
    <mergeCell ref="C104:E104"/>
    <mergeCell ref="C105:E105"/>
    <mergeCell ref="C106:E106"/>
    <mergeCell ref="C107:E107"/>
    <mergeCell ref="C108:E108"/>
    <mergeCell ref="C109:E109"/>
    <mergeCell ref="D3:F3"/>
    <mergeCell ref="G3:H3"/>
    <mergeCell ref="I3:P3"/>
    <mergeCell ref="A1:Y1"/>
    <mergeCell ref="G10:H10"/>
    <mergeCell ref="I10:K10"/>
    <mergeCell ref="D4:P4"/>
    <mergeCell ref="B3:C3"/>
    <mergeCell ref="B4:C4"/>
    <mergeCell ref="B5:C5"/>
    <mergeCell ref="D5:H5"/>
    <mergeCell ref="B7:C7"/>
    <mergeCell ref="E9:F10"/>
    <mergeCell ref="O9:P10"/>
    <mergeCell ref="F7:I7"/>
    <mergeCell ref="D7:E7"/>
    <mergeCell ref="N5:P5"/>
    <mergeCell ref="I5:M5"/>
    <mergeCell ref="I6:M6"/>
    <mergeCell ref="B6:C6"/>
    <mergeCell ref="O8:P8"/>
    <mergeCell ref="G13:H13"/>
    <mergeCell ref="I13:K13"/>
    <mergeCell ref="O13:P13"/>
    <mergeCell ref="I14:K14"/>
    <mergeCell ref="M22:P22"/>
    <mergeCell ref="F20:I20"/>
    <mergeCell ref="G18:H18"/>
    <mergeCell ref="I15:K15"/>
    <mergeCell ref="AB4:AE4"/>
    <mergeCell ref="O12:P12"/>
    <mergeCell ref="G11:H11"/>
    <mergeCell ref="I11:K11"/>
    <mergeCell ref="G6:H6"/>
    <mergeCell ref="J7:K7"/>
    <mergeCell ref="M7:P7"/>
    <mergeCell ref="D6:F6"/>
    <mergeCell ref="N6:O6"/>
    <mergeCell ref="O11:P11"/>
    <mergeCell ref="G12:H12"/>
    <mergeCell ref="I12:K12"/>
    <mergeCell ref="B9:D10"/>
    <mergeCell ref="G14:H14"/>
    <mergeCell ref="O15:P15"/>
    <mergeCell ref="O17:P17"/>
    <mergeCell ref="E14:F14"/>
    <mergeCell ref="B16:D16"/>
    <mergeCell ref="E16:J16"/>
    <mergeCell ref="K16:N16"/>
    <mergeCell ref="O16:P16"/>
    <mergeCell ref="B25:D25"/>
    <mergeCell ref="B17:G17"/>
    <mergeCell ref="O14:P14"/>
    <mergeCell ref="H17:J17"/>
    <mergeCell ref="F21:G21"/>
    <mergeCell ref="B20:E20"/>
    <mergeCell ref="K18:L18"/>
    <mergeCell ref="C62:H62"/>
    <mergeCell ref="A45:A46"/>
    <mergeCell ref="I45:J46"/>
    <mergeCell ref="D36:P36"/>
    <mergeCell ref="E35:I35"/>
    <mergeCell ref="M35:P35"/>
    <mergeCell ref="C47:H47"/>
    <mergeCell ref="C48:H48"/>
    <mergeCell ref="C49:H49"/>
    <mergeCell ref="C50:H50"/>
    <mergeCell ref="C51:H51"/>
    <mergeCell ref="B45:B46"/>
    <mergeCell ref="C45:H46"/>
    <mergeCell ref="C57:H57"/>
    <mergeCell ref="C58:H58"/>
    <mergeCell ref="C59:H59"/>
    <mergeCell ref="C60:H60"/>
    <mergeCell ref="I49:J49"/>
    <mergeCell ref="I50:J50"/>
    <mergeCell ref="I51:J51"/>
    <mergeCell ref="C56:H56"/>
    <mergeCell ref="K58:N58"/>
    <mergeCell ref="K54:N54"/>
    <mergeCell ref="K56:N56"/>
    <mergeCell ref="T50:U50"/>
    <mergeCell ref="T51:U51"/>
    <mergeCell ref="T52:U52"/>
    <mergeCell ref="T53:U53"/>
    <mergeCell ref="K49:N49"/>
    <mergeCell ref="K50:N50"/>
    <mergeCell ref="K51:N51"/>
    <mergeCell ref="K52:N52"/>
    <mergeCell ref="K53:N53"/>
    <mergeCell ref="R49:S49"/>
    <mergeCell ref="R50:S50"/>
    <mergeCell ref="R51:S51"/>
    <mergeCell ref="R52:S52"/>
    <mergeCell ref="R53:S53"/>
    <mergeCell ref="R56:S56"/>
    <mergeCell ref="R57:S57"/>
    <mergeCell ref="R58:S58"/>
    <mergeCell ref="O54:Q54"/>
    <mergeCell ref="O56:Q56"/>
    <mergeCell ref="O57:Q57"/>
    <mergeCell ref="B36:C36"/>
    <mergeCell ref="R46:S46"/>
    <mergeCell ref="O47:Q47"/>
    <mergeCell ref="O48:Q48"/>
    <mergeCell ref="K46:N46"/>
    <mergeCell ref="K47:N47"/>
    <mergeCell ref="K48:N48"/>
    <mergeCell ref="O46:Q46"/>
    <mergeCell ref="I48:J48"/>
    <mergeCell ref="K38:Y38"/>
    <mergeCell ref="T42:X42"/>
    <mergeCell ref="K45:U45"/>
    <mergeCell ref="T46:U46"/>
    <mergeCell ref="T47:U47"/>
    <mergeCell ref="T48:U48"/>
    <mergeCell ref="R47:S47"/>
    <mergeCell ref="R48:S48"/>
    <mergeCell ref="T49:U49"/>
    <mergeCell ref="R54:S54"/>
    <mergeCell ref="R55:S55"/>
    <mergeCell ref="I47:J47"/>
    <mergeCell ref="R63:S63"/>
    <mergeCell ref="T63:U63"/>
    <mergeCell ref="T58:U58"/>
    <mergeCell ref="T59:U59"/>
    <mergeCell ref="T60:U60"/>
    <mergeCell ref="T61:U61"/>
    <mergeCell ref="T62:U62"/>
    <mergeCell ref="R59:S59"/>
    <mergeCell ref="R60:S60"/>
    <mergeCell ref="R61:S61"/>
    <mergeCell ref="R62:S62"/>
    <mergeCell ref="T54:U54"/>
    <mergeCell ref="T55:U55"/>
    <mergeCell ref="T56:U56"/>
    <mergeCell ref="T57:U57"/>
    <mergeCell ref="O59:Q59"/>
    <mergeCell ref="O60:Q60"/>
    <mergeCell ref="O55:Q55"/>
    <mergeCell ref="K59:N59"/>
    <mergeCell ref="K60:N60"/>
    <mergeCell ref="K55:N55"/>
    <mergeCell ref="K57:N57"/>
    <mergeCell ref="C61:H61"/>
    <mergeCell ref="C52:H52"/>
    <mergeCell ref="C53:H53"/>
    <mergeCell ref="C54:H54"/>
    <mergeCell ref="C55:H55"/>
    <mergeCell ref="I61:J61"/>
    <mergeCell ref="I52:J52"/>
    <mergeCell ref="I54:J54"/>
    <mergeCell ref="I55:J55"/>
    <mergeCell ref="I56:J56"/>
    <mergeCell ref="I53:J53"/>
    <mergeCell ref="B35:D35"/>
    <mergeCell ref="K35:L35"/>
    <mergeCell ref="B30:P30"/>
    <mergeCell ref="J31:P31"/>
    <mergeCell ref="B31:I31"/>
    <mergeCell ref="B63:H63"/>
    <mergeCell ref="I63:J63"/>
    <mergeCell ref="K63:N63"/>
    <mergeCell ref="O63:Q63"/>
    <mergeCell ref="O58:Q58"/>
    <mergeCell ref="O49:Q49"/>
    <mergeCell ref="O50:Q50"/>
    <mergeCell ref="O51:Q51"/>
    <mergeCell ref="O52:Q52"/>
    <mergeCell ref="O53:Q53"/>
    <mergeCell ref="O61:Q61"/>
    <mergeCell ref="O62:Q62"/>
    <mergeCell ref="K61:N61"/>
    <mergeCell ref="K62:N62"/>
    <mergeCell ref="I62:J62"/>
    <mergeCell ref="I57:J57"/>
    <mergeCell ref="I58:J58"/>
    <mergeCell ref="I59:J59"/>
    <mergeCell ref="I60:J60"/>
    <mergeCell ref="B34:G34"/>
    <mergeCell ref="H34:K34"/>
    <mergeCell ref="B18:C18"/>
    <mergeCell ref="D18:F18"/>
    <mergeCell ref="G22:K22"/>
    <mergeCell ref="B21:C21"/>
    <mergeCell ref="D21:E21"/>
    <mergeCell ref="H21:K21"/>
    <mergeCell ref="M21:P21"/>
    <mergeCell ref="B24:P24"/>
    <mergeCell ref="M18:P18"/>
    <mergeCell ref="G23:P23"/>
    <mergeCell ref="B23:F23"/>
    <mergeCell ref="I18:J18"/>
    <mergeCell ref="H26:O26"/>
    <mergeCell ref="H25:K25"/>
    <mergeCell ref="B26:F28"/>
    <mergeCell ref="H27:O27"/>
    <mergeCell ref="H28:P28"/>
    <mergeCell ref="B22:F22"/>
    <mergeCell ref="L20:P20"/>
    <mergeCell ref="E25:G25"/>
    <mergeCell ref="M25:O25"/>
    <mergeCell ref="H38:J38"/>
    <mergeCell ref="B11:D11"/>
    <mergeCell ref="B12:D12"/>
    <mergeCell ref="B13:D13"/>
    <mergeCell ref="B14:D14"/>
    <mergeCell ref="B15:D15"/>
    <mergeCell ref="M9:N10"/>
    <mergeCell ref="L9:L10"/>
    <mergeCell ref="G9:K9"/>
    <mergeCell ref="M11:N11"/>
    <mergeCell ref="M12:N12"/>
    <mergeCell ref="M13:N13"/>
    <mergeCell ref="M14:N14"/>
    <mergeCell ref="M15:N15"/>
    <mergeCell ref="E15:F15"/>
    <mergeCell ref="E13:F13"/>
    <mergeCell ref="E12:F12"/>
    <mergeCell ref="E11:F11"/>
    <mergeCell ref="G15:H15"/>
    <mergeCell ref="B33:I33"/>
    <mergeCell ref="J33:P33"/>
    <mergeCell ref="M34:P34"/>
    <mergeCell ref="J32:P32"/>
    <mergeCell ref="B32:I32"/>
  </mergeCells>
  <conditionalFormatting sqref="K38:Y38 H38">
    <cfRule type="cellIs" dxfId="2" priority="2" operator="equal">
      <formula>#REF!=0</formula>
    </cfRule>
  </conditionalFormatting>
  <dataValidations count="9">
    <dataValidation type="whole" operator="equal" allowBlank="1" showInputMessage="1" showErrorMessage="1" errorTitle="هشدار" error="شما مجاز به ورود اطلاعات در اين قسمت نمي باشيد" sqref="C2:P2">
      <formula1>987654321</formula1>
    </dataValidation>
    <dataValidation type="whole" operator="lessThan" allowBlank="1" showInputMessage="1" showErrorMessage="1" errorTitle="خطا" error="جمع هر آيتم نميتواند از 100 بيشتر باشد" sqref="K47:N62">
      <formula1>101-O47</formula1>
    </dataValidation>
    <dataValidation type="whole" operator="lessThan" allowBlank="1" showInputMessage="1" showErrorMessage="1" errorTitle="خطا" error="جمع هر آيتم نيتواند بيشتر از 100 باشد" sqref="O47:Q62">
      <formula1>101-K47</formula1>
    </dataValidation>
    <dataValidation type="whole" operator="equal" showInputMessage="1" showErrorMessage="1" errorTitle="هشدار" error="شما مجاز به ورود اطلاعات در اين قسمت نمي باشيد" sqref="B30">
      <formula1>987654321</formula1>
    </dataValidation>
    <dataValidation type="list" allowBlank="1" showInputMessage="1" showErrorMessage="1" errorTitle="توجه " error="وضعيت فعال بودن و يا غير فعال بودن پروژه را انتخاب نماييد" sqref="P26:P27">
      <formula1>$C$114:$C$115</formula1>
    </dataValidation>
    <dataValidation type="list" allowBlank="1" showInputMessage="1" showErrorMessage="1" errorTitle="توجه" error="لطفا نحوه اجرا را انتخاب نماييد" sqref="M22:P22">
      <formula1>$AB$83:$AB$85</formula1>
    </dataValidation>
    <dataValidation type="list" allowBlank="1" showInputMessage="1" showErrorMessage="1" errorTitle="توجه " error="وضعيت فعال بودن و يا غير فعال بودن پروژه را انتخاب نماييد" sqref="E25:G25">
      <formula1>$AC$83:$AC$84</formula1>
    </dataValidation>
    <dataValidation type="custom" operator="equal" allowBlank="1" showInputMessage="1" showErrorMessage="1" errorTitle="هشدار" error="جمع آيتم ها بايد مساوي 100 باشد" sqref="I63:J63">
      <formula1>SUM(I47:J62)=100</formula1>
    </dataValidation>
    <dataValidation type="custom" allowBlank="1" showInputMessage="1" showErrorMessage="1" errorTitle="خطا" error="لطفا شماره ثبت پروژه را بصورت صحيح وارد نماييد" sqref="N5">
      <formula1>IF(INT(LOG10(N5))+1=10,TRUE,FALSE)</formula1>
    </dataValidation>
  </dataValidations>
  <pageMargins left="0.17" right="0.17" top="0.27" bottom="0.23" header="0.19" footer="0.18"/>
  <pageSetup orientation="landscape" r:id="rId1"/>
  <drawing r:id="rId2"/>
  <legacyDrawing r:id="rId3"/>
  <controls>
    <mc:AlternateContent xmlns:mc="http://schemas.openxmlformats.org/markup-compatibility/2006">
      <mc:Choice Requires="x14">
        <control shapeId="1063" r:id="rId4" name="cmd1">
          <controlPr defaultSize="0" autoLine="0" r:id="rId5">
            <anchor moveWithCells="1">
              <from>
                <xdr:col>0</xdr:col>
                <xdr:colOff>133350</xdr:colOff>
                <xdr:row>37</xdr:row>
                <xdr:rowOff>95250</xdr:rowOff>
              </from>
              <to>
                <xdr:col>6</xdr:col>
                <xdr:colOff>238125</xdr:colOff>
                <xdr:row>37</xdr:row>
                <xdr:rowOff>466725</xdr:rowOff>
              </to>
            </anchor>
          </controlPr>
        </control>
      </mc:Choice>
      <mc:Fallback>
        <control shapeId="1063" r:id="rId4" name="cmd1"/>
      </mc:Fallback>
    </mc:AlternateContent>
    <mc:AlternateContent xmlns:mc="http://schemas.openxmlformats.org/markup-compatibility/2006">
      <mc:Choice Requires="x14">
        <control shapeId="1053" r:id="rId6" name="Option Button 29">
          <controlPr defaultSize="0" autoFill="0" autoLine="0" autoPict="0">
            <anchor moveWithCells="1">
              <from>
                <xdr:col>1</xdr:col>
                <xdr:colOff>47625</xdr:colOff>
                <xdr:row>26</xdr:row>
                <xdr:rowOff>85725</xdr:rowOff>
              </from>
              <to>
                <xdr:col>1</xdr:col>
                <xdr:colOff>352425</xdr:colOff>
                <xdr:row>27</xdr:row>
                <xdr:rowOff>133350</xdr:rowOff>
              </to>
            </anchor>
          </controlPr>
        </control>
      </mc:Choice>
    </mc:AlternateContent>
    <mc:AlternateContent xmlns:mc="http://schemas.openxmlformats.org/markup-compatibility/2006">
      <mc:Choice Requires="x14">
        <control shapeId="1027" r:id="rId7" name="Check Box 3">
          <controlPr defaultSize="0" autoFill="0" autoLine="0" autoPict="0" altText="اعتبارات استاني">
            <anchor moveWithCells="1">
              <from>
                <xdr:col>8</xdr:col>
                <xdr:colOff>0</xdr:colOff>
                <xdr:row>40</xdr:row>
                <xdr:rowOff>85725</xdr:rowOff>
              </from>
              <to>
                <xdr:col>11</xdr:col>
                <xdr:colOff>200025</xdr:colOff>
                <xdr:row>41</xdr:row>
                <xdr:rowOff>152400</xdr:rowOff>
              </to>
            </anchor>
          </controlPr>
        </control>
      </mc:Choice>
    </mc:AlternateContent>
    <mc:AlternateContent xmlns:mc="http://schemas.openxmlformats.org/markup-compatibility/2006">
      <mc:Choice Requires="x14">
        <control shapeId="1029" r:id="rId8" name="Check Box 5">
          <controlPr defaultSize="0" autoFill="0" autoLine="0" autoPict="0" altText="اعتبارات استاني">
            <anchor moveWithCells="1">
              <from>
                <xdr:col>8</xdr:col>
                <xdr:colOff>0</xdr:colOff>
                <xdr:row>41</xdr:row>
                <xdr:rowOff>161925</xdr:rowOff>
              </from>
              <to>
                <xdr:col>11</xdr:col>
                <xdr:colOff>200025</xdr:colOff>
                <xdr:row>42</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ltText="اعتبارات استاني">
            <anchor moveWithCells="1">
              <from>
                <xdr:col>15</xdr:col>
                <xdr:colOff>9525</xdr:colOff>
                <xdr:row>40</xdr:row>
                <xdr:rowOff>85725</xdr:rowOff>
              </from>
              <to>
                <xdr:col>17</xdr:col>
                <xdr:colOff>352425</xdr:colOff>
                <xdr:row>41</xdr:row>
                <xdr:rowOff>152400</xdr:rowOff>
              </to>
            </anchor>
          </controlPr>
        </control>
      </mc:Choice>
    </mc:AlternateContent>
    <mc:AlternateContent xmlns:mc="http://schemas.openxmlformats.org/markup-compatibility/2006">
      <mc:Choice Requires="x14">
        <control shapeId="1031" r:id="rId10" name="Check Box 7">
          <controlPr defaultSize="0" autoFill="0" autoLine="0" autoPict="0" altText="اعتبارات استاني">
            <anchor moveWithCells="1">
              <from>
                <xdr:col>15</xdr:col>
                <xdr:colOff>9525</xdr:colOff>
                <xdr:row>41</xdr:row>
                <xdr:rowOff>133350</xdr:rowOff>
              </from>
              <to>
                <xdr:col>17</xdr:col>
                <xdr:colOff>685800</xdr:colOff>
                <xdr:row>42</xdr:row>
                <xdr:rowOff>161925</xdr:rowOff>
              </to>
            </anchor>
          </controlPr>
        </control>
      </mc:Choice>
    </mc:AlternateContent>
    <mc:AlternateContent xmlns:mc="http://schemas.openxmlformats.org/markup-compatibility/2006">
      <mc:Choice Requires="x14">
        <control shapeId="1036" r:id="rId11" name="Check Box 12">
          <controlPr defaultSize="0" autoFill="0" autoLine="0" autoPict="0" altText="اعتبارات استاني">
            <anchor moveWithCells="1">
              <from>
                <xdr:col>11</xdr:col>
                <xdr:colOff>133350</xdr:colOff>
                <xdr:row>40</xdr:row>
                <xdr:rowOff>104775</xdr:rowOff>
              </from>
              <to>
                <xdr:col>13</xdr:col>
                <xdr:colOff>200025</xdr:colOff>
                <xdr:row>41</xdr:row>
                <xdr:rowOff>171450</xdr:rowOff>
              </to>
            </anchor>
          </controlPr>
        </control>
      </mc:Choice>
    </mc:AlternateContent>
    <mc:AlternateContent xmlns:mc="http://schemas.openxmlformats.org/markup-compatibility/2006">
      <mc:Choice Requires="x14">
        <control shapeId="1037" r:id="rId12" name="Check Box 13">
          <controlPr defaultSize="0" autoFill="0" autoLine="0" autoPict="0" altText="اعتبارات استاني">
            <anchor moveWithCells="1">
              <from>
                <xdr:col>11</xdr:col>
                <xdr:colOff>133350</xdr:colOff>
                <xdr:row>41</xdr:row>
                <xdr:rowOff>171450</xdr:rowOff>
              </from>
              <to>
                <xdr:col>13</xdr:col>
                <xdr:colOff>200025</xdr:colOff>
                <xdr:row>42</xdr:row>
                <xdr:rowOff>200025</xdr:rowOff>
              </to>
            </anchor>
          </controlPr>
        </control>
      </mc:Choice>
    </mc:AlternateContent>
    <mc:AlternateContent xmlns:mc="http://schemas.openxmlformats.org/markup-compatibility/2006">
      <mc:Choice Requires="x14">
        <control shapeId="1038" r:id="rId13" name="Check Box 14">
          <controlPr defaultSize="0" autoFill="0" autoLine="0" autoPict="0" altText="اعتبارات استاني">
            <anchor moveWithCells="1">
              <from>
                <xdr:col>17</xdr:col>
                <xdr:colOff>647700</xdr:colOff>
                <xdr:row>41</xdr:row>
                <xdr:rowOff>0</xdr:rowOff>
              </from>
              <to>
                <xdr:col>19</xdr:col>
                <xdr:colOff>57150</xdr:colOff>
                <xdr:row>42</xdr:row>
                <xdr:rowOff>28575</xdr:rowOff>
              </to>
            </anchor>
          </controlPr>
        </control>
      </mc:Choice>
    </mc:AlternateContent>
    <mc:AlternateContent xmlns:mc="http://schemas.openxmlformats.org/markup-compatibility/2006">
      <mc:Choice Requires="x14">
        <control shapeId="1048" r:id="rId14" name="Option Button 24">
          <controlPr defaultSize="0" autoFill="0" autoLine="0" autoPict="0">
            <anchor moveWithCells="1">
              <from>
                <xdr:col>6</xdr:col>
                <xdr:colOff>180975</xdr:colOff>
                <xdr:row>25</xdr:row>
                <xdr:rowOff>133350</xdr:rowOff>
              </from>
              <to>
                <xdr:col>7</xdr:col>
                <xdr:colOff>142875</xdr:colOff>
                <xdr:row>27</xdr:row>
                <xdr:rowOff>9525</xdr:rowOff>
              </to>
            </anchor>
          </controlPr>
        </control>
      </mc:Choice>
    </mc:AlternateContent>
    <mc:AlternateContent xmlns:mc="http://schemas.openxmlformats.org/markup-compatibility/2006">
      <mc:Choice Requires="x14">
        <control shapeId="1051" r:id="rId15" name="Option Button 27">
          <controlPr defaultSize="0" autoFill="0" autoLine="0" autoPict="0">
            <anchor moveWithCells="1">
              <from>
                <xdr:col>6</xdr:col>
                <xdr:colOff>180975</xdr:colOff>
                <xdr:row>26</xdr:row>
                <xdr:rowOff>133350</xdr:rowOff>
              </from>
              <to>
                <xdr:col>7</xdr:col>
                <xdr:colOff>142875</xdr:colOff>
                <xdr:row>28</xdr:row>
                <xdr:rowOff>9525</xdr:rowOff>
              </to>
            </anchor>
          </controlPr>
        </control>
      </mc:Choice>
    </mc:AlternateContent>
    <mc:AlternateContent xmlns:mc="http://schemas.openxmlformats.org/markup-compatibility/2006">
      <mc:Choice Requires="x14">
        <control shapeId="1067" r:id="rId16" name="Option Button 43">
          <controlPr defaultSize="0" autoFill="0" autoLine="0" autoPict="0">
            <anchor moveWithCells="1">
              <from>
                <xdr:col>6</xdr:col>
                <xdr:colOff>180975</xdr:colOff>
                <xdr:row>24</xdr:row>
                <xdr:rowOff>190500</xdr:rowOff>
              </from>
              <to>
                <xdr:col>7</xdr:col>
                <xdr:colOff>152400</xdr:colOff>
                <xdr:row>26</xdr:row>
                <xdr:rowOff>19050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J396"/>
  <sheetViews>
    <sheetView rightToLeft="1" zoomScale="98" zoomScaleNormal="98" workbookViewId="0">
      <selection activeCell="N6" sqref="N6:O6"/>
    </sheetView>
  </sheetViews>
  <sheetFormatPr defaultRowHeight="17.25" x14ac:dyDescent="0.4"/>
  <cols>
    <col min="1" max="1" width="2.6640625" customWidth="1"/>
    <col min="2" max="2" width="6.5" customWidth="1"/>
    <col min="3" max="3" width="4.33203125" customWidth="1"/>
    <col min="4" max="4" width="2.1640625" customWidth="1"/>
    <col min="5" max="5" width="7" customWidth="1"/>
    <col min="6" max="6" width="3.33203125" customWidth="1"/>
    <col min="7" max="7" width="6" customWidth="1"/>
    <col min="8" max="8" width="4.33203125" customWidth="1"/>
    <col min="9" max="9" width="4.5" customWidth="1"/>
    <col min="10" max="10" width="2.5" customWidth="1"/>
    <col min="11" max="11" width="6.5" customWidth="1"/>
    <col min="12" max="12" width="11" customWidth="1"/>
    <col min="13" max="13" width="5" customWidth="1"/>
    <col min="14" max="14" width="6.5" customWidth="1"/>
    <col min="15" max="15" width="4.6640625" customWidth="1"/>
    <col min="16" max="16" width="7.6640625" customWidth="1"/>
    <col min="17" max="17" width="3.1640625" customWidth="1"/>
    <col min="18" max="18" width="14.33203125" customWidth="1"/>
    <col min="19" max="19" width="4.83203125" customWidth="1"/>
    <col min="20" max="20" width="13" customWidth="1"/>
    <col min="23" max="23" width="8.33203125" customWidth="1"/>
    <col min="24" max="24" width="7.83203125" customWidth="1"/>
    <col min="25" max="25" width="13.83203125" customWidth="1"/>
    <col min="26" max="26" width="2.5" customWidth="1"/>
    <col min="27" max="27" width="5.6640625" hidden="1" customWidth="1"/>
    <col min="28" max="28" width="10.5" hidden="1" customWidth="1"/>
    <col min="29" max="29" width="13.33203125" hidden="1" customWidth="1"/>
    <col min="30" max="30" width="10.1640625" hidden="1" customWidth="1"/>
    <col min="31" max="31" width="14" hidden="1" customWidth="1"/>
    <col min="32" max="32" width="56" hidden="1" customWidth="1"/>
    <col min="33" max="33" width="11" hidden="1" customWidth="1"/>
    <col min="34" max="36" width="9.33203125" hidden="1" customWidth="1"/>
    <col min="37" max="38" width="9.33203125" customWidth="1"/>
  </cols>
  <sheetData>
    <row r="1" spans="1:31" ht="13.5" customHeight="1" x14ac:dyDescent="0.4">
      <c r="A1" s="205" t="s">
        <v>567</v>
      </c>
      <c r="B1" s="206"/>
      <c r="C1" s="206"/>
      <c r="D1" s="206"/>
      <c r="E1" s="206"/>
      <c r="F1" s="206"/>
      <c r="G1" s="206"/>
      <c r="H1" s="206"/>
      <c r="I1" s="206"/>
      <c r="J1" s="206"/>
      <c r="K1" s="206"/>
      <c r="L1" s="206"/>
      <c r="M1" s="206"/>
      <c r="N1" s="206"/>
      <c r="O1" s="206"/>
      <c r="P1" s="206"/>
      <c r="Q1" s="206"/>
      <c r="R1" s="206"/>
      <c r="S1" s="206"/>
      <c r="T1" s="206"/>
      <c r="U1" s="206"/>
      <c r="V1" s="206"/>
      <c r="W1" s="206"/>
      <c r="X1" s="206"/>
      <c r="Y1" s="206"/>
    </row>
    <row r="2" spans="1:31" ht="4.5" customHeight="1" x14ac:dyDescent="0.4"/>
    <row r="3" spans="1:31" ht="19.5" customHeight="1" x14ac:dyDescent="0.55000000000000004">
      <c r="B3" s="207" t="s">
        <v>447</v>
      </c>
      <c r="C3" s="207"/>
      <c r="D3" s="116"/>
      <c r="E3" s="116"/>
      <c r="F3" s="116"/>
      <c r="G3" s="203" t="s">
        <v>29</v>
      </c>
      <c r="H3" s="203"/>
      <c r="I3" s="204" t="e">
        <f>VLOOKUP(D3,AE84:AF341,2,FALSE)</f>
        <v>#N/A</v>
      </c>
      <c r="J3" s="204"/>
      <c r="K3" s="204"/>
      <c r="L3" s="204"/>
      <c r="M3" s="204"/>
      <c r="N3" s="204"/>
      <c r="O3" s="204"/>
      <c r="P3" s="204"/>
      <c r="Q3" s="58"/>
      <c r="R3" s="58"/>
      <c r="S3" s="58"/>
      <c r="T3" s="58"/>
      <c r="U3" s="58"/>
      <c r="V3" s="58"/>
      <c r="W3" s="58"/>
      <c r="X3" s="58"/>
      <c r="Y3" s="58"/>
      <c r="AB3" s="12"/>
      <c r="AC3" s="13"/>
      <c r="AD3" s="13"/>
      <c r="AE3" s="13"/>
    </row>
    <row r="4" spans="1:31" ht="19.5" customHeight="1" x14ac:dyDescent="0.6">
      <c r="B4" s="207" t="s">
        <v>28</v>
      </c>
      <c r="C4" s="207"/>
      <c r="D4" s="191"/>
      <c r="E4" s="191"/>
      <c r="F4" s="191"/>
      <c r="G4" s="191"/>
      <c r="H4" s="191"/>
      <c r="I4" s="191"/>
      <c r="J4" s="191"/>
      <c r="K4" s="191"/>
      <c r="L4" s="191"/>
      <c r="M4" s="191"/>
      <c r="N4" s="191"/>
      <c r="O4" s="191"/>
      <c r="P4" s="191"/>
      <c r="Q4" s="58"/>
      <c r="R4" s="58"/>
      <c r="S4" s="58"/>
      <c r="T4" s="58"/>
      <c r="U4" s="58"/>
      <c r="V4" s="58"/>
      <c r="W4" s="58"/>
      <c r="X4" s="58"/>
      <c r="Y4" s="58"/>
      <c r="AB4" s="189"/>
      <c r="AC4" s="189"/>
      <c r="AD4" s="189"/>
      <c r="AE4" s="189"/>
    </row>
    <row r="5" spans="1:31" ht="19.5" customHeight="1" x14ac:dyDescent="0.5">
      <c r="B5" s="207" t="s">
        <v>424</v>
      </c>
      <c r="C5" s="207"/>
      <c r="D5" s="208"/>
      <c r="E5" s="208"/>
      <c r="F5" s="208"/>
      <c r="G5" s="208"/>
      <c r="H5" s="208"/>
      <c r="I5" s="218" t="s">
        <v>553</v>
      </c>
      <c r="J5" s="218"/>
      <c r="K5" s="218"/>
      <c r="L5" s="218"/>
      <c r="M5" s="218"/>
      <c r="N5" s="217"/>
      <c r="O5" s="217"/>
      <c r="P5" s="217"/>
      <c r="Q5" s="58"/>
      <c r="R5" s="58"/>
      <c r="S5" s="58"/>
      <c r="T5" s="58"/>
      <c r="U5" s="58"/>
      <c r="V5" s="58"/>
      <c r="W5" s="58"/>
      <c r="X5" s="58"/>
      <c r="Y5" s="58"/>
      <c r="AB5" s="13"/>
      <c r="AC5" s="13"/>
      <c r="AD5" s="13"/>
      <c r="AE5" s="13"/>
    </row>
    <row r="6" spans="1:31" ht="18" customHeight="1" x14ac:dyDescent="0.55000000000000004">
      <c r="B6" s="207" t="s">
        <v>27</v>
      </c>
      <c r="C6" s="207"/>
      <c r="D6" s="192"/>
      <c r="E6" s="192"/>
      <c r="F6" s="192"/>
      <c r="G6" s="190" t="s">
        <v>26</v>
      </c>
      <c r="H6" s="190"/>
      <c r="I6" s="227" t="s">
        <v>25</v>
      </c>
      <c r="J6" s="227"/>
      <c r="K6" s="227"/>
      <c r="L6" s="227"/>
      <c r="M6" s="227"/>
      <c r="N6" s="193">
        <f>IF(I63=100,K63,"")</f>
        <v>0</v>
      </c>
      <c r="O6" s="193"/>
      <c r="P6" s="80" t="s">
        <v>24</v>
      </c>
      <c r="Q6" s="58"/>
      <c r="R6" s="58"/>
      <c r="S6" s="58"/>
      <c r="T6" s="58"/>
      <c r="U6" s="58"/>
      <c r="V6" s="58"/>
      <c r="W6" s="58"/>
      <c r="X6" s="58"/>
      <c r="Y6" s="58"/>
      <c r="AB6" s="13"/>
      <c r="AC6" s="13"/>
      <c r="AD6" s="13"/>
      <c r="AE6" s="13"/>
    </row>
    <row r="7" spans="1:31" ht="19.5" customHeight="1" x14ac:dyDescent="0.6">
      <c r="B7" s="207" t="s">
        <v>23</v>
      </c>
      <c r="C7" s="207"/>
      <c r="D7" s="116"/>
      <c r="E7" s="116"/>
      <c r="F7" s="203" t="s">
        <v>22</v>
      </c>
      <c r="G7" s="203"/>
      <c r="H7" s="203"/>
      <c r="I7" s="203"/>
      <c r="J7" s="116"/>
      <c r="K7" s="116"/>
      <c r="L7" s="4" t="s">
        <v>425</v>
      </c>
      <c r="M7" s="191"/>
      <c r="N7" s="191"/>
      <c r="O7" s="191"/>
      <c r="P7" s="191"/>
      <c r="Q7" s="58"/>
      <c r="R7" s="58"/>
      <c r="S7" s="58"/>
      <c r="T7" s="58"/>
      <c r="U7" s="58"/>
      <c r="V7" s="58"/>
      <c r="W7" s="58"/>
      <c r="X7" s="58"/>
      <c r="Y7" s="58"/>
    </row>
    <row r="8" spans="1:31" ht="11.25" customHeight="1" x14ac:dyDescent="0.4">
      <c r="O8" s="182" t="s">
        <v>21</v>
      </c>
      <c r="P8" s="182"/>
      <c r="Q8" s="58"/>
      <c r="R8" s="58"/>
      <c r="S8" s="58"/>
      <c r="T8" s="58"/>
      <c r="U8" s="58"/>
      <c r="V8" s="58"/>
      <c r="W8" s="58"/>
      <c r="X8" s="58"/>
      <c r="Y8" s="58"/>
    </row>
    <row r="9" spans="1:31" ht="13.5" customHeight="1" x14ac:dyDescent="0.4">
      <c r="B9" s="194" t="s">
        <v>547</v>
      </c>
      <c r="C9" s="195"/>
      <c r="D9" s="196"/>
      <c r="E9" s="209" t="s">
        <v>560</v>
      </c>
      <c r="F9" s="210"/>
      <c r="G9" s="96" t="s">
        <v>561</v>
      </c>
      <c r="H9" s="97"/>
      <c r="I9" s="97"/>
      <c r="J9" s="97"/>
      <c r="K9" s="98"/>
      <c r="L9" s="94" t="s">
        <v>20</v>
      </c>
      <c r="M9" s="90" t="s">
        <v>19</v>
      </c>
      <c r="N9" s="91"/>
      <c r="O9" s="213" t="s">
        <v>18</v>
      </c>
      <c r="P9" s="214"/>
      <c r="Q9" s="58"/>
      <c r="R9" s="58"/>
      <c r="S9" s="58"/>
      <c r="T9" s="58"/>
      <c r="U9" s="58"/>
      <c r="V9" s="58"/>
      <c r="W9" s="58"/>
      <c r="X9" s="58"/>
      <c r="Y9" s="58"/>
    </row>
    <row r="10" spans="1:31" ht="13.5" customHeight="1" x14ac:dyDescent="0.4">
      <c r="B10" s="197"/>
      <c r="C10" s="198"/>
      <c r="D10" s="199"/>
      <c r="E10" s="211"/>
      <c r="F10" s="212"/>
      <c r="G10" s="96" t="s">
        <v>548</v>
      </c>
      <c r="H10" s="98"/>
      <c r="I10" s="96" t="s">
        <v>549</v>
      </c>
      <c r="J10" s="97"/>
      <c r="K10" s="98"/>
      <c r="L10" s="95"/>
      <c r="M10" s="92"/>
      <c r="N10" s="93"/>
      <c r="O10" s="215"/>
      <c r="P10" s="216"/>
      <c r="Q10" s="58"/>
      <c r="R10" s="58"/>
      <c r="S10" s="58"/>
      <c r="T10" s="58"/>
      <c r="U10" s="58"/>
      <c r="V10" s="58"/>
      <c r="W10" s="58"/>
      <c r="X10" s="58"/>
      <c r="Y10" s="58"/>
    </row>
    <row r="11" spans="1:31" ht="18" customHeight="1" x14ac:dyDescent="0.5">
      <c r="B11" s="84" t="s">
        <v>448</v>
      </c>
      <c r="C11" s="85"/>
      <c r="D11" s="86"/>
      <c r="E11" s="99"/>
      <c r="F11" s="100"/>
      <c r="G11" s="99"/>
      <c r="H11" s="100"/>
      <c r="I11" s="183"/>
      <c r="J11" s="184"/>
      <c r="K11" s="185"/>
      <c r="L11" s="72"/>
      <c r="M11" s="99"/>
      <c r="N11" s="100"/>
      <c r="O11" s="180">
        <f>M11+L11+G11+E11</f>
        <v>0</v>
      </c>
      <c r="P11" s="180"/>
      <c r="Q11" s="58"/>
      <c r="R11" s="58"/>
      <c r="S11" s="58"/>
      <c r="T11" s="58"/>
      <c r="U11" s="58"/>
      <c r="V11" s="58"/>
      <c r="W11" s="58"/>
      <c r="X11" s="58"/>
      <c r="Y11" s="58"/>
    </row>
    <row r="12" spans="1:31" ht="18" customHeight="1" x14ac:dyDescent="0.5">
      <c r="B12" s="84" t="s">
        <v>17</v>
      </c>
      <c r="C12" s="85"/>
      <c r="D12" s="86"/>
      <c r="E12" s="99"/>
      <c r="F12" s="100"/>
      <c r="G12" s="99"/>
      <c r="H12" s="100"/>
      <c r="I12" s="183"/>
      <c r="J12" s="184"/>
      <c r="K12" s="185"/>
      <c r="L12" s="72"/>
      <c r="M12" s="99"/>
      <c r="N12" s="100"/>
      <c r="O12" s="180">
        <f t="shared" ref="O12:O14" si="0">M12+L12+G12+E12</f>
        <v>0</v>
      </c>
      <c r="P12" s="180"/>
      <c r="Q12" s="58"/>
      <c r="R12" s="58"/>
      <c r="S12" s="58"/>
      <c r="T12" s="58"/>
      <c r="U12" s="58"/>
      <c r="V12" s="58"/>
      <c r="W12" s="58"/>
      <c r="X12" s="58"/>
      <c r="Y12" s="58"/>
    </row>
    <row r="13" spans="1:31" ht="18" customHeight="1" x14ac:dyDescent="0.5">
      <c r="B13" s="84" t="s">
        <v>16</v>
      </c>
      <c r="C13" s="85"/>
      <c r="D13" s="86"/>
      <c r="E13" s="99"/>
      <c r="F13" s="100"/>
      <c r="G13" s="99"/>
      <c r="H13" s="100"/>
      <c r="I13" s="183"/>
      <c r="J13" s="184"/>
      <c r="K13" s="185"/>
      <c r="L13" s="72"/>
      <c r="M13" s="99"/>
      <c r="N13" s="100"/>
      <c r="O13" s="180">
        <f t="shared" si="0"/>
        <v>0</v>
      </c>
      <c r="P13" s="180"/>
      <c r="Q13" s="58"/>
      <c r="R13" s="58"/>
      <c r="S13" s="58"/>
      <c r="T13" s="58"/>
      <c r="U13" s="58"/>
      <c r="V13" s="58"/>
      <c r="W13" s="58"/>
      <c r="X13" s="58"/>
      <c r="Y13" s="58"/>
      <c r="AB13" s="58" t="b">
        <f>OR(AC13,AC14)</f>
        <v>1</v>
      </c>
      <c r="AC13" s="58" t="b">
        <f>IF(G15&gt;0,FALSE,TRUE)</f>
        <v>1</v>
      </c>
    </row>
    <row r="14" spans="1:31" ht="18" customHeight="1" x14ac:dyDescent="0.5">
      <c r="B14" s="84" t="s">
        <v>449</v>
      </c>
      <c r="C14" s="85"/>
      <c r="D14" s="86"/>
      <c r="E14" s="99"/>
      <c r="F14" s="100"/>
      <c r="G14" s="99"/>
      <c r="H14" s="100"/>
      <c r="I14" s="183"/>
      <c r="J14" s="184"/>
      <c r="K14" s="185"/>
      <c r="L14" s="72"/>
      <c r="M14" s="99"/>
      <c r="N14" s="100"/>
      <c r="O14" s="180">
        <f t="shared" si="0"/>
        <v>0</v>
      </c>
      <c r="P14" s="180"/>
      <c r="Q14" s="58"/>
      <c r="R14" s="58"/>
      <c r="S14" s="58"/>
      <c r="T14" s="58"/>
      <c r="U14" s="58"/>
      <c r="V14" s="58"/>
      <c r="W14" s="58"/>
      <c r="X14" s="58"/>
      <c r="Y14" s="58"/>
      <c r="AB14" s="58" t="b">
        <f>NOT(AB13)</f>
        <v>0</v>
      </c>
      <c r="AC14" s="64" t="b">
        <f>AND(ISBLANK(I11),ISBLANK(I12),ISBLANK(I13),ISBLANK(I14))</f>
        <v>1</v>
      </c>
    </row>
    <row r="15" spans="1:31" ht="19.5" customHeight="1" x14ac:dyDescent="0.5">
      <c r="B15" s="87" t="s">
        <v>15</v>
      </c>
      <c r="C15" s="88"/>
      <c r="D15" s="89"/>
      <c r="E15" s="101">
        <f>SUM(E11:F14)</f>
        <v>0</v>
      </c>
      <c r="F15" s="103"/>
      <c r="G15" s="101">
        <f>SUM(G11:H14)</f>
        <v>0</v>
      </c>
      <c r="H15" s="103"/>
      <c r="I15" s="186"/>
      <c r="J15" s="187"/>
      <c r="K15" s="188"/>
      <c r="L15" s="71">
        <f>SUM(L11:L14)</f>
        <v>0</v>
      </c>
      <c r="M15" s="101">
        <f>SUM(M11:N14)</f>
        <v>0</v>
      </c>
      <c r="N15" s="102"/>
      <c r="O15" s="200">
        <f>SUM(O11:P14)</f>
        <v>0</v>
      </c>
      <c r="P15" s="200"/>
      <c r="Q15" s="58"/>
      <c r="R15" s="58"/>
      <c r="S15" s="58"/>
      <c r="T15" s="58"/>
      <c r="U15" s="58"/>
      <c r="V15" s="58"/>
      <c r="W15" s="58"/>
      <c r="Y15" s="58"/>
      <c r="AB15" s="67" t="b">
        <f>OR(AC15,AB14)</f>
        <v>1</v>
      </c>
      <c r="AC15" s="65" t="b">
        <f>AND(AC13,AC14)</f>
        <v>1</v>
      </c>
    </row>
    <row r="16" spans="1:31" ht="18.75" customHeight="1" x14ac:dyDescent="0.5">
      <c r="B16" s="171" t="s">
        <v>551</v>
      </c>
      <c r="C16" s="172"/>
      <c r="D16" s="172"/>
      <c r="E16" s="173"/>
      <c r="F16" s="173"/>
      <c r="G16" s="173"/>
      <c r="H16" s="173"/>
      <c r="I16" s="173"/>
      <c r="J16" s="173"/>
      <c r="K16" s="174" t="s">
        <v>552</v>
      </c>
      <c r="L16" s="174"/>
      <c r="M16" s="174"/>
      <c r="N16" s="174"/>
      <c r="O16" s="175"/>
      <c r="P16" s="176"/>
      <c r="Q16" s="58"/>
      <c r="R16" s="58"/>
      <c r="S16" s="58"/>
      <c r="T16" s="58"/>
      <c r="U16" s="58"/>
      <c r="V16" s="58"/>
      <c r="W16" s="58"/>
      <c r="Y16" s="58"/>
    </row>
    <row r="17" spans="2:28" ht="20.25" x14ac:dyDescent="0.4">
      <c r="B17" s="179" t="s">
        <v>562</v>
      </c>
      <c r="C17" s="111"/>
      <c r="D17" s="111"/>
      <c r="E17" s="111"/>
      <c r="F17" s="111"/>
      <c r="G17" s="111"/>
      <c r="H17" s="181">
        <v>0</v>
      </c>
      <c r="I17" s="181"/>
      <c r="J17" s="228" t="s">
        <v>14</v>
      </c>
      <c r="K17" s="228"/>
      <c r="L17" s="228"/>
      <c r="M17" s="228"/>
      <c r="N17" s="228"/>
      <c r="O17" s="201"/>
      <c r="P17" s="202"/>
      <c r="Q17" s="69"/>
      <c r="R17" s="58"/>
      <c r="S17" s="58"/>
      <c r="T17" s="58"/>
      <c r="U17" s="58"/>
      <c r="V17" s="58"/>
      <c r="W17" s="58"/>
      <c r="Y17" s="58"/>
    </row>
    <row r="18" spans="2:28" ht="20.25" x14ac:dyDescent="0.55000000000000004">
      <c r="B18" s="104" t="s">
        <v>13</v>
      </c>
      <c r="C18" s="105"/>
      <c r="D18" s="113">
        <f>O15+H17+O17+O16</f>
        <v>0</v>
      </c>
      <c r="E18" s="113"/>
      <c r="F18" s="113"/>
      <c r="G18" s="105" t="s">
        <v>12</v>
      </c>
      <c r="H18" s="105"/>
      <c r="I18" s="124" t="e">
        <f>D18/D6</f>
        <v>#DIV/0!</v>
      </c>
      <c r="J18" s="124"/>
      <c r="K18" s="182" t="s">
        <v>11</v>
      </c>
      <c r="L18" s="182"/>
      <c r="M18" s="120" t="str">
        <f>AF349</f>
        <v>.......</v>
      </c>
      <c r="N18" s="120"/>
      <c r="O18" s="120"/>
      <c r="P18" s="121"/>
      <c r="Q18" s="58"/>
      <c r="R18" s="58"/>
      <c r="S18" s="58"/>
      <c r="T18" s="58"/>
      <c r="U18" s="58"/>
      <c r="V18" s="58"/>
      <c r="W18" s="58"/>
      <c r="X18" s="58"/>
      <c r="Y18" s="58"/>
    </row>
    <row r="19" spans="2:28" ht="3" customHeight="1" x14ac:dyDescent="0.4">
      <c r="Q19" s="58"/>
      <c r="R19" s="58"/>
      <c r="S19" s="58"/>
      <c r="T19" s="58"/>
      <c r="U19" s="58"/>
      <c r="V19" s="58"/>
      <c r="W19" s="58"/>
      <c r="X19" s="58"/>
      <c r="Y19" s="58"/>
    </row>
    <row r="20" spans="2:28" ht="18" customHeight="1" x14ac:dyDescent="0.6">
      <c r="B20" s="123" t="s">
        <v>10</v>
      </c>
      <c r="C20" s="123"/>
      <c r="D20" s="123"/>
      <c r="E20" s="123"/>
      <c r="F20" s="117"/>
      <c r="G20" s="117"/>
      <c r="H20" s="117"/>
      <c r="I20" s="117"/>
      <c r="J20" s="1" t="s">
        <v>9</v>
      </c>
      <c r="K20" s="1"/>
      <c r="L20" s="114"/>
      <c r="M20" s="114"/>
      <c r="N20" s="114"/>
      <c r="O20" s="114"/>
      <c r="P20" s="114"/>
      <c r="Q20" s="58"/>
      <c r="R20" s="58"/>
      <c r="S20" s="58"/>
      <c r="T20" s="58"/>
      <c r="U20" s="58"/>
      <c r="V20" s="58"/>
      <c r="W20" s="58"/>
      <c r="X20" s="58"/>
      <c r="Y20" s="58"/>
    </row>
    <row r="21" spans="2:28" ht="18" customHeight="1" x14ac:dyDescent="0.6">
      <c r="B21" s="115" t="s">
        <v>8</v>
      </c>
      <c r="C21" s="115"/>
      <c r="D21" s="116"/>
      <c r="E21" s="116"/>
      <c r="F21" s="123" t="s">
        <v>7</v>
      </c>
      <c r="G21" s="123"/>
      <c r="H21" s="117"/>
      <c r="I21" s="117"/>
      <c r="J21" s="117"/>
      <c r="K21" s="117"/>
      <c r="L21" s="76" t="s">
        <v>455</v>
      </c>
      <c r="M21" s="118"/>
      <c r="N21" s="118"/>
      <c r="O21" s="118"/>
      <c r="P21" s="118"/>
      <c r="Q21" s="58"/>
      <c r="R21" s="58"/>
      <c r="S21" s="58"/>
      <c r="T21" s="58"/>
      <c r="U21" s="58"/>
      <c r="V21" s="58"/>
      <c r="W21" s="58"/>
      <c r="X21" s="58"/>
      <c r="Y21" s="58"/>
    </row>
    <row r="22" spans="2:28" ht="18" customHeight="1" x14ac:dyDescent="0.6">
      <c r="B22" s="123" t="s">
        <v>6</v>
      </c>
      <c r="C22" s="123"/>
      <c r="D22" s="123"/>
      <c r="E22" s="123"/>
      <c r="F22" s="123"/>
      <c r="G22" s="114"/>
      <c r="H22" s="114"/>
      <c r="I22" s="114"/>
      <c r="J22" s="114"/>
      <c r="K22" s="114"/>
      <c r="L22" s="76" t="s">
        <v>454</v>
      </c>
      <c r="M22" s="117"/>
      <c r="N22" s="117"/>
      <c r="O22" s="117"/>
      <c r="P22" s="117"/>
      <c r="Q22" s="58"/>
      <c r="R22" s="58"/>
      <c r="S22" s="58"/>
      <c r="T22" s="58"/>
      <c r="U22" s="58"/>
      <c r="V22" s="58"/>
      <c r="W22" s="58"/>
      <c r="X22" s="58"/>
      <c r="Y22" s="58"/>
    </row>
    <row r="23" spans="2:28" ht="18" customHeight="1" x14ac:dyDescent="0.4">
      <c r="B23" s="123" t="s">
        <v>5</v>
      </c>
      <c r="C23" s="123"/>
      <c r="D23" s="123"/>
      <c r="E23" s="123"/>
      <c r="F23" s="123"/>
      <c r="G23" s="122"/>
      <c r="H23" s="122"/>
      <c r="I23" s="122"/>
      <c r="J23" s="122"/>
      <c r="K23" s="122"/>
      <c r="L23" s="122"/>
      <c r="M23" s="122"/>
      <c r="N23" s="122"/>
      <c r="O23" s="122"/>
      <c r="P23" s="122"/>
      <c r="Q23" s="58"/>
      <c r="R23" s="58"/>
      <c r="S23" s="58"/>
      <c r="T23" s="58"/>
      <c r="U23" s="58"/>
      <c r="V23" s="58"/>
      <c r="W23" s="58"/>
      <c r="X23" s="58"/>
      <c r="Y23" s="58"/>
      <c r="AB23" t="str">
        <f>MID(G23,10,10)</f>
        <v/>
      </c>
    </row>
    <row r="24" spans="2:28" ht="17.25" customHeight="1" x14ac:dyDescent="0.5">
      <c r="B24" s="119"/>
      <c r="C24" s="119"/>
      <c r="D24" s="119"/>
      <c r="E24" s="119"/>
      <c r="F24" s="119"/>
      <c r="G24" s="119"/>
      <c r="H24" s="119"/>
      <c r="I24" s="119"/>
      <c r="J24" s="119"/>
      <c r="K24" s="119"/>
      <c r="L24" s="119"/>
      <c r="M24" s="119"/>
      <c r="N24" s="119"/>
      <c r="O24" s="119"/>
      <c r="P24" s="119"/>
      <c r="Q24" s="58"/>
      <c r="R24" s="58"/>
      <c r="S24" s="58"/>
      <c r="T24" s="58"/>
      <c r="U24" s="58"/>
      <c r="V24" s="58"/>
      <c r="W24" s="58"/>
      <c r="X24" s="58"/>
      <c r="Y24" s="58"/>
    </row>
    <row r="25" spans="2:28" ht="17.25" customHeight="1" x14ac:dyDescent="0.4">
      <c r="B25" s="177" t="s">
        <v>450</v>
      </c>
      <c r="C25" s="178"/>
      <c r="D25" s="178"/>
      <c r="E25" s="135"/>
      <c r="F25" s="135"/>
      <c r="G25" s="135"/>
      <c r="H25" s="125" t="s">
        <v>458</v>
      </c>
      <c r="I25" s="125"/>
      <c r="J25" s="125"/>
      <c r="K25" s="125"/>
      <c r="L25" s="79"/>
      <c r="M25" s="136" t="s">
        <v>459</v>
      </c>
      <c r="N25" s="136"/>
      <c r="O25" s="136"/>
      <c r="P25" s="16"/>
      <c r="Q25" s="58"/>
      <c r="R25" s="58"/>
      <c r="S25" s="58"/>
      <c r="T25" s="58"/>
      <c r="U25" s="58"/>
      <c r="V25" s="58"/>
      <c r="W25" s="58"/>
      <c r="X25" s="58"/>
      <c r="Y25" s="58"/>
    </row>
    <row r="26" spans="2:28" ht="13.5" customHeight="1" x14ac:dyDescent="0.4">
      <c r="B26" s="126" t="s">
        <v>463</v>
      </c>
      <c r="C26" s="127"/>
      <c r="D26" s="127"/>
      <c r="E26" s="127"/>
      <c r="F26" s="127"/>
      <c r="G26" s="73"/>
      <c r="H26" s="111" t="s">
        <v>566</v>
      </c>
      <c r="I26" s="111"/>
      <c r="J26" s="111"/>
      <c r="K26" s="111"/>
      <c r="L26" s="111"/>
      <c r="M26" s="111"/>
      <c r="N26" s="111"/>
      <c r="O26" s="111"/>
      <c r="P26" s="17"/>
      <c r="Q26" s="58"/>
      <c r="R26" s="58"/>
      <c r="S26" s="58"/>
      <c r="T26" s="58"/>
      <c r="U26" s="58"/>
      <c r="V26" s="58"/>
      <c r="W26" s="58"/>
      <c r="X26" s="58"/>
      <c r="Y26" s="58"/>
    </row>
    <row r="27" spans="2:28" ht="13.5" customHeight="1" x14ac:dyDescent="0.4">
      <c r="B27" s="128"/>
      <c r="C27" s="129"/>
      <c r="D27" s="129"/>
      <c r="E27" s="129"/>
      <c r="F27" s="129"/>
      <c r="G27" s="73"/>
      <c r="H27" s="132" t="s">
        <v>461</v>
      </c>
      <c r="I27" s="132"/>
      <c r="J27" s="132"/>
      <c r="K27" s="132"/>
      <c r="L27" s="132"/>
      <c r="M27" s="132"/>
      <c r="N27" s="132"/>
      <c r="O27" s="132"/>
      <c r="P27" s="17"/>
      <c r="Q27" s="58"/>
      <c r="R27" s="58"/>
      <c r="S27" s="58"/>
      <c r="T27" s="58"/>
      <c r="U27" s="58"/>
      <c r="V27" s="58"/>
      <c r="W27" s="58"/>
      <c r="X27" s="58"/>
      <c r="Y27" s="58"/>
    </row>
    <row r="28" spans="2:28" ht="13.5" customHeight="1" x14ac:dyDescent="0.4">
      <c r="B28" s="130"/>
      <c r="C28" s="131"/>
      <c r="D28" s="131"/>
      <c r="E28" s="131"/>
      <c r="F28" s="131"/>
      <c r="G28" s="18"/>
      <c r="H28" s="133" t="s">
        <v>462</v>
      </c>
      <c r="I28" s="133"/>
      <c r="J28" s="133"/>
      <c r="K28" s="133"/>
      <c r="L28" s="133"/>
      <c r="M28" s="133"/>
      <c r="N28" s="133"/>
      <c r="O28" s="133"/>
      <c r="P28" s="134"/>
      <c r="Q28" s="58"/>
      <c r="R28" s="58"/>
      <c r="S28" s="58"/>
      <c r="T28" s="58"/>
      <c r="U28" s="58"/>
      <c r="V28" s="58"/>
      <c r="W28" s="58"/>
      <c r="X28" s="58"/>
      <c r="Y28" s="58"/>
    </row>
    <row r="29" spans="2:28" ht="5.25" customHeight="1" x14ac:dyDescent="0.4">
      <c r="Q29" s="58"/>
      <c r="R29" s="58"/>
      <c r="S29" s="58"/>
      <c r="T29" s="58"/>
      <c r="U29" s="58"/>
      <c r="V29" s="58"/>
      <c r="W29" s="58"/>
      <c r="X29" s="58"/>
      <c r="Y29" s="58"/>
    </row>
    <row r="30" spans="2:28" ht="18.75" customHeight="1" x14ac:dyDescent="0.4">
      <c r="B30" s="139" t="s">
        <v>4</v>
      </c>
      <c r="C30" s="139"/>
      <c r="D30" s="139"/>
      <c r="E30" s="139"/>
      <c r="F30" s="139"/>
      <c r="G30" s="139"/>
      <c r="H30" s="139"/>
      <c r="I30" s="139"/>
      <c r="J30" s="139"/>
      <c r="K30" s="139"/>
      <c r="L30" s="139"/>
      <c r="M30" s="139"/>
      <c r="N30" s="139"/>
      <c r="O30" s="139"/>
      <c r="P30" s="139"/>
      <c r="Q30" s="58"/>
      <c r="R30" s="58"/>
      <c r="S30" s="58"/>
      <c r="T30" s="58"/>
      <c r="U30" s="58"/>
      <c r="V30" s="58"/>
      <c r="W30" s="58"/>
      <c r="X30" s="58"/>
      <c r="Y30" s="58"/>
    </row>
    <row r="31" spans="2:28" x14ac:dyDescent="0.4">
      <c r="B31" s="140" t="s">
        <v>564</v>
      </c>
      <c r="C31" s="141"/>
      <c r="D31" s="141"/>
      <c r="E31" s="141"/>
      <c r="F31" s="141"/>
      <c r="G31" s="141"/>
      <c r="H31" s="141"/>
      <c r="I31" s="142"/>
      <c r="J31" s="140" t="s">
        <v>565</v>
      </c>
      <c r="K31" s="141"/>
      <c r="L31" s="141"/>
      <c r="M31" s="141"/>
      <c r="N31" s="141"/>
      <c r="O31" s="141"/>
      <c r="P31" s="142"/>
      <c r="Q31" s="58"/>
      <c r="R31" s="58"/>
      <c r="S31" s="58"/>
      <c r="T31" s="58"/>
      <c r="U31" s="58"/>
      <c r="V31" s="58"/>
      <c r="W31" s="58"/>
      <c r="X31" s="58"/>
      <c r="Y31" s="58"/>
    </row>
    <row r="32" spans="2:28" ht="18.75" customHeight="1" x14ac:dyDescent="0.5">
      <c r="B32" s="108"/>
      <c r="C32" s="109"/>
      <c r="D32" s="109"/>
      <c r="E32" s="109"/>
      <c r="F32" s="109"/>
      <c r="G32" s="109"/>
      <c r="H32" s="109"/>
      <c r="I32" s="110"/>
      <c r="J32" s="108"/>
      <c r="K32" s="109"/>
      <c r="L32" s="109"/>
      <c r="M32" s="109"/>
      <c r="N32" s="109"/>
      <c r="O32" s="109"/>
      <c r="P32" s="110"/>
      <c r="Q32" s="58"/>
      <c r="R32" s="58"/>
      <c r="S32" s="58"/>
      <c r="T32" s="58"/>
      <c r="U32" s="58"/>
      <c r="V32" s="58"/>
      <c r="W32" s="58"/>
      <c r="X32" s="58"/>
      <c r="Y32" s="58"/>
    </row>
    <row r="33" spans="1:31" ht="27" customHeight="1" x14ac:dyDescent="0.4">
      <c r="B33" s="104" t="s">
        <v>544</v>
      </c>
      <c r="C33" s="105"/>
      <c r="D33" s="105"/>
      <c r="E33" s="105"/>
      <c r="F33" s="105"/>
      <c r="G33" s="105"/>
      <c r="H33" s="105"/>
      <c r="I33" s="106"/>
      <c r="J33" s="104" t="s">
        <v>545</v>
      </c>
      <c r="K33" s="105"/>
      <c r="L33" s="105"/>
      <c r="M33" s="105"/>
      <c r="N33" s="105"/>
      <c r="O33" s="105"/>
      <c r="P33" s="106"/>
      <c r="Q33" s="58"/>
      <c r="R33" s="58"/>
      <c r="S33" s="58"/>
      <c r="T33" s="58"/>
      <c r="U33" s="58"/>
      <c r="V33" s="58"/>
      <c r="W33" s="58"/>
      <c r="X33" s="58"/>
      <c r="Y33" s="58"/>
    </row>
    <row r="34" spans="1:31" ht="17.25" customHeight="1" x14ac:dyDescent="0.4">
      <c r="B34" s="111" t="s">
        <v>546</v>
      </c>
      <c r="C34" s="111"/>
      <c r="D34" s="111"/>
      <c r="E34" s="111"/>
      <c r="F34" s="111"/>
      <c r="G34" s="111"/>
      <c r="H34" s="112"/>
      <c r="I34" s="112"/>
      <c r="J34" s="112"/>
      <c r="K34" s="112"/>
      <c r="L34" s="74" t="s">
        <v>3</v>
      </c>
      <c r="M34" s="107"/>
      <c r="N34" s="107"/>
      <c r="O34" s="107"/>
      <c r="P34" s="107"/>
      <c r="Q34" s="58"/>
      <c r="R34" s="58"/>
      <c r="S34" s="58"/>
      <c r="T34" s="58"/>
      <c r="U34" s="58"/>
      <c r="V34" s="58"/>
      <c r="W34" s="58"/>
      <c r="X34" s="58"/>
      <c r="Y34" s="58"/>
    </row>
    <row r="35" spans="1:31" ht="17.25" customHeight="1" x14ac:dyDescent="0.4">
      <c r="B35" s="137" t="s">
        <v>2</v>
      </c>
      <c r="C35" s="137"/>
      <c r="D35" s="137"/>
      <c r="E35" s="169"/>
      <c r="F35" s="169"/>
      <c r="G35" s="169"/>
      <c r="H35" s="169"/>
      <c r="I35" s="169"/>
      <c r="J35" s="75"/>
      <c r="K35" s="138" t="s">
        <v>1</v>
      </c>
      <c r="L35" s="138"/>
      <c r="M35" s="170"/>
      <c r="N35" s="170"/>
      <c r="O35" s="170"/>
      <c r="P35" s="170"/>
      <c r="Q35" s="58"/>
      <c r="R35" s="58"/>
      <c r="S35" s="58"/>
      <c r="T35" s="58"/>
      <c r="U35" s="58"/>
      <c r="V35" s="58"/>
      <c r="W35" s="58"/>
      <c r="X35" s="58"/>
      <c r="Y35" s="58"/>
    </row>
    <row r="36" spans="1:31" ht="17.25" customHeight="1" x14ac:dyDescent="0.5">
      <c r="B36" s="161" t="s">
        <v>0</v>
      </c>
      <c r="C36" s="161"/>
      <c r="D36" s="168"/>
      <c r="E36" s="168"/>
      <c r="F36" s="168"/>
      <c r="G36" s="168"/>
      <c r="H36" s="168"/>
      <c r="I36" s="168"/>
      <c r="J36" s="168"/>
      <c r="K36" s="168"/>
      <c r="L36" s="168"/>
      <c r="M36" s="168"/>
      <c r="N36" s="168"/>
      <c r="O36" s="168"/>
      <c r="P36" s="168"/>
      <c r="Q36" s="58"/>
      <c r="R36" s="58"/>
      <c r="S36" s="58"/>
      <c r="T36" s="58"/>
      <c r="U36" s="58"/>
      <c r="V36" s="58"/>
      <c r="W36" s="58"/>
      <c r="X36" s="58"/>
      <c r="Y36" s="58"/>
    </row>
    <row r="37" spans="1:31" ht="13.5" customHeight="1" x14ac:dyDescent="0.4"/>
    <row r="38" spans="1:31" ht="42.75" customHeight="1" x14ac:dyDescent="0.4">
      <c r="A38" s="32"/>
      <c r="B38" s="32"/>
      <c r="C38" s="32"/>
      <c r="D38" s="32"/>
      <c r="E38" s="32"/>
      <c r="F38" s="32"/>
      <c r="G38" s="32"/>
      <c r="H38" s="83" t="s">
        <v>533</v>
      </c>
      <c r="I38" s="83"/>
      <c r="J38" s="83"/>
      <c r="K38" s="163" t="str">
        <f>ليست!DS4</f>
        <v>كد دستگاهـ نام پروژهـ زيربناـ درصد پيشرفت فيزيكيـ سال شروعـ سال خاتمهـ نام پرديسـ شماره ثبت سامانهـ جمع آورده.ـ اعتبار مورد نياز..ـ نام مشاورـ نام پيمانكارـ تعداد طبقاتـ نوع اسكلت ـ نوع نماـ سيستم سرمايش و گرمايشـ نحوه اجراـ وضعيت پروژهـ علت معرفيـ تكميل كننده فرمـ سمتـ تلفنـ تاريخـ عمليات باقيمانده ـ رييس  دستگاهـ مدير مالي دستگاهآورده خير.ـنام خير</v>
      </c>
      <c r="L38" s="163"/>
      <c r="M38" s="163"/>
      <c r="N38" s="163"/>
      <c r="O38" s="163"/>
      <c r="P38" s="163"/>
      <c r="Q38" s="163"/>
      <c r="R38" s="163"/>
      <c r="S38" s="163"/>
      <c r="T38" s="163"/>
      <c r="U38" s="163"/>
      <c r="V38" s="163"/>
      <c r="W38" s="163"/>
      <c r="X38" s="163"/>
      <c r="Y38" s="163"/>
    </row>
    <row r="39" spans="1:31" ht="9.75" customHeight="1" x14ac:dyDescent="0.4"/>
    <row r="40" spans="1:31" ht="13.5" customHeight="1" x14ac:dyDescent="0.4"/>
    <row r="41" spans="1:31" ht="15" customHeight="1" x14ac:dyDescent="0.4">
      <c r="A41" s="32"/>
      <c r="B41" s="32"/>
      <c r="C41" s="32"/>
      <c r="D41" s="32"/>
      <c r="E41" s="32"/>
      <c r="F41" s="32"/>
      <c r="G41" s="32"/>
      <c r="H41" s="32"/>
      <c r="I41" s="32"/>
      <c r="J41" s="32"/>
      <c r="K41" s="32"/>
      <c r="L41" s="32"/>
      <c r="M41" s="32"/>
      <c r="N41" s="32"/>
      <c r="O41" s="32"/>
      <c r="P41" s="47"/>
      <c r="Q41" s="47"/>
      <c r="R41" s="47"/>
      <c r="S41" s="47"/>
      <c r="T41" s="32"/>
      <c r="U41" s="32"/>
      <c r="V41" s="32"/>
      <c r="W41" s="32"/>
      <c r="X41" s="32"/>
      <c r="Y41" s="32"/>
      <c r="AB41" s="58" t="b">
        <f>OR(AC41,AC42)</f>
        <v>0</v>
      </c>
      <c r="AC41" s="58" t="b">
        <v>0</v>
      </c>
    </row>
    <row r="42" spans="1:31" ht="18" x14ac:dyDescent="0.45">
      <c r="A42" s="32"/>
      <c r="B42" s="32"/>
      <c r="C42" s="32"/>
      <c r="D42" s="32"/>
      <c r="E42" s="32"/>
      <c r="F42" s="32"/>
      <c r="G42" s="32"/>
      <c r="H42" s="32"/>
      <c r="I42" s="32"/>
      <c r="J42" s="32"/>
      <c r="K42" s="32"/>
      <c r="L42" s="32"/>
      <c r="M42" s="32"/>
      <c r="N42" s="32"/>
      <c r="O42" s="32"/>
      <c r="P42" s="47"/>
      <c r="Q42" s="47"/>
      <c r="R42" s="47"/>
      <c r="S42" s="47"/>
      <c r="T42" s="164"/>
      <c r="U42" s="164"/>
      <c r="V42" s="164"/>
      <c r="W42" s="164"/>
      <c r="X42" s="164"/>
      <c r="Y42" s="32"/>
      <c r="AB42" s="58" t="b">
        <f>NOT(AB41)</f>
        <v>1</v>
      </c>
      <c r="AC42" s="64" t="b">
        <f>ISTEXT(T42)</f>
        <v>0</v>
      </c>
    </row>
    <row r="43" spans="1:31" x14ac:dyDescent="0.4">
      <c r="A43" s="32"/>
      <c r="B43" s="32"/>
      <c r="C43" s="32"/>
      <c r="D43" s="32"/>
      <c r="E43" s="32"/>
      <c r="F43" s="32"/>
      <c r="G43" s="32"/>
      <c r="H43" s="32"/>
      <c r="I43" s="32"/>
      <c r="J43" s="32"/>
      <c r="K43" s="32"/>
      <c r="L43" s="32"/>
      <c r="M43" s="32"/>
      <c r="N43" s="32"/>
      <c r="O43" s="32"/>
      <c r="P43" s="47"/>
      <c r="Q43" s="47"/>
      <c r="R43" s="47"/>
      <c r="S43" s="47"/>
      <c r="T43" s="32"/>
      <c r="U43" s="32"/>
      <c r="V43" s="32"/>
      <c r="W43" s="32"/>
      <c r="X43" s="32"/>
      <c r="Y43" s="32"/>
      <c r="AB43" s="67" t="b">
        <f>AC347</f>
        <v>1</v>
      </c>
      <c r="AC43" s="65" t="b">
        <f>AND(AC41,AC42)</f>
        <v>0</v>
      </c>
    </row>
    <row r="44" spans="1:31" x14ac:dyDescent="0.4">
      <c r="AB44" s="58" t="b">
        <f>AND(AC41,AC42,AB43)</f>
        <v>0</v>
      </c>
      <c r="AE44" s="3"/>
    </row>
    <row r="45" spans="1:31" s="5" customFormat="1" ht="14.25" customHeight="1" x14ac:dyDescent="0.35">
      <c r="A45" s="166"/>
      <c r="B45" s="167" t="s">
        <v>421</v>
      </c>
      <c r="C45" s="167" t="s">
        <v>426</v>
      </c>
      <c r="D45" s="167"/>
      <c r="E45" s="167"/>
      <c r="F45" s="167"/>
      <c r="G45" s="167"/>
      <c r="H45" s="167"/>
      <c r="I45" s="167" t="s">
        <v>444</v>
      </c>
      <c r="J45" s="167"/>
      <c r="K45" s="165" t="s">
        <v>427</v>
      </c>
      <c r="L45" s="165"/>
      <c r="M45" s="165"/>
      <c r="N45" s="165"/>
      <c r="O45" s="165"/>
      <c r="P45" s="165"/>
      <c r="Q45" s="165"/>
      <c r="R45" s="165"/>
      <c r="S45" s="165"/>
      <c r="T45" s="165"/>
      <c r="U45" s="165"/>
      <c r="AB45" s="66" t="b">
        <f>IF(AB44=TRUE,TRUE,AB42)</f>
        <v>1</v>
      </c>
    </row>
    <row r="46" spans="1:31" s="5" customFormat="1" ht="14.25" customHeight="1" x14ac:dyDescent="0.25">
      <c r="A46" s="166"/>
      <c r="B46" s="167"/>
      <c r="C46" s="167"/>
      <c r="D46" s="167"/>
      <c r="E46" s="167"/>
      <c r="F46" s="167"/>
      <c r="G46" s="167"/>
      <c r="H46" s="167"/>
      <c r="I46" s="167"/>
      <c r="J46" s="167"/>
      <c r="K46" s="162" t="s">
        <v>493</v>
      </c>
      <c r="L46" s="162"/>
      <c r="M46" s="162"/>
      <c r="N46" s="162"/>
      <c r="O46" s="162" t="s">
        <v>445</v>
      </c>
      <c r="P46" s="162"/>
      <c r="Q46" s="162"/>
      <c r="R46" s="162" t="s">
        <v>446</v>
      </c>
      <c r="S46" s="162"/>
      <c r="T46" s="162" t="s">
        <v>18</v>
      </c>
      <c r="U46" s="162"/>
      <c r="W46" s="11">
        <f>SUM(W47:W62)</f>
        <v>0</v>
      </c>
      <c r="X46" s="11">
        <f>SUM(X47:X62)</f>
        <v>0</v>
      </c>
      <c r="Y46" s="11">
        <f>SUM(Y47:Y62)</f>
        <v>10000</v>
      </c>
      <c r="Z46" s="11">
        <f>SUM(Z47:Z62)</f>
        <v>0</v>
      </c>
      <c r="AA46" s="11">
        <f>SUM(AA47:AA62)</f>
        <v>10000</v>
      </c>
      <c r="AB46" s="9"/>
    </row>
    <row r="47" spans="1:31" s="5" customFormat="1" ht="15" customHeight="1" x14ac:dyDescent="0.4">
      <c r="A47" s="78"/>
      <c r="B47" s="6">
        <v>1</v>
      </c>
      <c r="C47" s="153" t="s">
        <v>428</v>
      </c>
      <c r="D47" s="154"/>
      <c r="E47" s="154"/>
      <c r="F47" s="154"/>
      <c r="G47" s="154"/>
      <c r="H47" s="155"/>
      <c r="I47" s="151">
        <v>3.5</v>
      </c>
      <c r="J47" s="152"/>
      <c r="K47" s="148">
        <v>0</v>
      </c>
      <c r="L47" s="149"/>
      <c r="M47" s="149"/>
      <c r="N47" s="150"/>
      <c r="O47" s="148">
        <v>0</v>
      </c>
      <c r="P47" s="149"/>
      <c r="Q47" s="150"/>
      <c r="R47" s="156">
        <f>100-O47-K47</f>
        <v>100</v>
      </c>
      <c r="S47" s="157"/>
      <c r="T47" s="156">
        <f>R47+O47+K47</f>
        <v>100</v>
      </c>
      <c r="U47" s="160"/>
      <c r="V47" s="14"/>
      <c r="W47" s="10">
        <f>K47*I47</f>
        <v>0</v>
      </c>
      <c r="X47" s="9">
        <f>O47*I47</f>
        <v>0</v>
      </c>
      <c r="Y47" s="9">
        <f>R47*I47</f>
        <v>350</v>
      </c>
      <c r="Z47" s="9"/>
      <c r="AA47" s="10">
        <f>SUM(W47:Z47)</f>
        <v>350</v>
      </c>
      <c r="AB47" s="9">
        <f>IF(COUNTBLANK(K47:S47)=0,1,0)</f>
        <v>0</v>
      </c>
    </row>
    <row r="48" spans="1:31" s="5" customFormat="1" ht="15" customHeight="1" x14ac:dyDescent="0.4">
      <c r="A48" s="78"/>
      <c r="B48" s="6">
        <v>2</v>
      </c>
      <c r="C48" s="153" t="s">
        <v>429</v>
      </c>
      <c r="D48" s="154"/>
      <c r="E48" s="154"/>
      <c r="F48" s="154"/>
      <c r="G48" s="154"/>
      <c r="H48" s="155"/>
      <c r="I48" s="151">
        <v>0.7</v>
      </c>
      <c r="J48" s="152"/>
      <c r="K48" s="148">
        <v>0</v>
      </c>
      <c r="L48" s="149"/>
      <c r="M48" s="149"/>
      <c r="N48" s="150"/>
      <c r="O48" s="148">
        <v>0</v>
      </c>
      <c r="P48" s="149"/>
      <c r="Q48" s="150"/>
      <c r="R48" s="156">
        <f t="shared" ref="R48:R62" si="1">100-O48-K48</f>
        <v>100</v>
      </c>
      <c r="S48" s="157"/>
      <c r="T48" s="156">
        <f t="shared" ref="T48:T62" si="2">R48+O48+K48</f>
        <v>100</v>
      </c>
      <c r="U48" s="160"/>
      <c r="W48" s="10">
        <f t="shared" ref="W48:W62" si="3">K48*I48</f>
        <v>0</v>
      </c>
      <c r="X48" s="9">
        <f t="shared" ref="X48:X62" si="4">O48*I48</f>
        <v>0</v>
      </c>
      <c r="Y48" s="9">
        <f t="shared" ref="Y48:Y62" si="5">R48*I48</f>
        <v>70</v>
      </c>
      <c r="Z48" s="9"/>
      <c r="AA48" s="10">
        <f t="shared" ref="AA48:AA62" si="6">SUM(W48:Z48)</f>
        <v>70</v>
      </c>
      <c r="AB48" s="9"/>
    </row>
    <row r="49" spans="1:28" s="5" customFormat="1" ht="15" customHeight="1" x14ac:dyDescent="0.4">
      <c r="A49" s="78"/>
      <c r="B49" s="6">
        <v>3</v>
      </c>
      <c r="C49" s="153" t="s">
        <v>430</v>
      </c>
      <c r="D49" s="154"/>
      <c r="E49" s="154"/>
      <c r="F49" s="154"/>
      <c r="G49" s="154"/>
      <c r="H49" s="155"/>
      <c r="I49" s="151">
        <v>8</v>
      </c>
      <c r="J49" s="152"/>
      <c r="K49" s="148">
        <v>0</v>
      </c>
      <c r="L49" s="149"/>
      <c r="M49" s="149"/>
      <c r="N49" s="150"/>
      <c r="O49" s="148">
        <v>0</v>
      </c>
      <c r="P49" s="149"/>
      <c r="Q49" s="150"/>
      <c r="R49" s="156">
        <f t="shared" si="1"/>
        <v>100</v>
      </c>
      <c r="S49" s="157"/>
      <c r="T49" s="156">
        <f t="shared" si="2"/>
        <v>100</v>
      </c>
      <c r="U49" s="160"/>
      <c r="W49" s="10">
        <f t="shared" si="3"/>
        <v>0</v>
      </c>
      <c r="X49" s="9">
        <f t="shared" si="4"/>
        <v>0</v>
      </c>
      <c r="Y49" s="9">
        <f t="shared" si="5"/>
        <v>800</v>
      </c>
      <c r="Z49" s="9"/>
      <c r="AA49" s="10">
        <f t="shared" si="6"/>
        <v>800</v>
      </c>
      <c r="AB49" s="9"/>
    </row>
    <row r="50" spans="1:28" s="5" customFormat="1" ht="15" customHeight="1" x14ac:dyDescent="0.4">
      <c r="A50" s="78"/>
      <c r="B50" s="6">
        <v>4</v>
      </c>
      <c r="C50" s="153" t="s">
        <v>431</v>
      </c>
      <c r="D50" s="154"/>
      <c r="E50" s="154"/>
      <c r="F50" s="154"/>
      <c r="G50" s="154"/>
      <c r="H50" s="155"/>
      <c r="I50" s="151">
        <v>26.2</v>
      </c>
      <c r="J50" s="152"/>
      <c r="K50" s="148">
        <v>0</v>
      </c>
      <c r="L50" s="149"/>
      <c r="M50" s="149"/>
      <c r="N50" s="150"/>
      <c r="O50" s="148">
        <v>0</v>
      </c>
      <c r="P50" s="149"/>
      <c r="Q50" s="150"/>
      <c r="R50" s="156">
        <f t="shared" si="1"/>
        <v>100</v>
      </c>
      <c r="S50" s="157"/>
      <c r="T50" s="156">
        <f t="shared" si="2"/>
        <v>100</v>
      </c>
      <c r="U50" s="160"/>
      <c r="W50" s="10">
        <f t="shared" si="3"/>
        <v>0</v>
      </c>
      <c r="X50" s="9">
        <f t="shared" si="4"/>
        <v>0</v>
      </c>
      <c r="Y50" s="9">
        <f t="shared" si="5"/>
        <v>2620</v>
      </c>
      <c r="Z50" s="9"/>
      <c r="AA50" s="10">
        <f t="shared" si="6"/>
        <v>2620</v>
      </c>
      <c r="AB50" s="9"/>
    </row>
    <row r="51" spans="1:28" s="5" customFormat="1" ht="15" customHeight="1" x14ac:dyDescent="0.4">
      <c r="A51" s="78"/>
      <c r="B51" s="6">
        <v>5</v>
      </c>
      <c r="C51" s="153" t="s">
        <v>432</v>
      </c>
      <c r="D51" s="154"/>
      <c r="E51" s="154"/>
      <c r="F51" s="154"/>
      <c r="G51" s="154"/>
      <c r="H51" s="155"/>
      <c r="I51" s="151">
        <v>11.2</v>
      </c>
      <c r="J51" s="152"/>
      <c r="K51" s="148">
        <v>0</v>
      </c>
      <c r="L51" s="149"/>
      <c r="M51" s="149"/>
      <c r="N51" s="150"/>
      <c r="O51" s="148">
        <v>0</v>
      </c>
      <c r="P51" s="149"/>
      <c r="Q51" s="150"/>
      <c r="R51" s="156">
        <f t="shared" si="1"/>
        <v>100</v>
      </c>
      <c r="S51" s="157"/>
      <c r="T51" s="156">
        <f t="shared" si="2"/>
        <v>100</v>
      </c>
      <c r="U51" s="160"/>
      <c r="W51" s="10">
        <f t="shared" si="3"/>
        <v>0</v>
      </c>
      <c r="X51" s="9">
        <f t="shared" si="4"/>
        <v>0</v>
      </c>
      <c r="Y51" s="9">
        <f t="shared" si="5"/>
        <v>1120</v>
      </c>
      <c r="Z51" s="9"/>
      <c r="AA51" s="10">
        <f t="shared" si="6"/>
        <v>1120</v>
      </c>
      <c r="AB51" s="9"/>
    </row>
    <row r="52" spans="1:28" s="5" customFormat="1" ht="15" customHeight="1" x14ac:dyDescent="0.4">
      <c r="A52" s="78"/>
      <c r="B52" s="6">
        <v>6</v>
      </c>
      <c r="C52" s="153" t="s">
        <v>433</v>
      </c>
      <c r="D52" s="154"/>
      <c r="E52" s="154"/>
      <c r="F52" s="154"/>
      <c r="G52" s="154"/>
      <c r="H52" s="155"/>
      <c r="I52" s="151">
        <v>7.1</v>
      </c>
      <c r="J52" s="152"/>
      <c r="K52" s="148">
        <v>0</v>
      </c>
      <c r="L52" s="149"/>
      <c r="M52" s="149"/>
      <c r="N52" s="150"/>
      <c r="O52" s="148">
        <v>0</v>
      </c>
      <c r="P52" s="149"/>
      <c r="Q52" s="150"/>
      <c r="R52" s="156">
        <f t="shared" si="1"/>
        <v>100</v>
      </c>
      <c r="S52" s="157"/>
      <c r="T52" s="156">
        <f t="shared" si="2"/>
        <v>100</v>
      </c>
      <c r="U52" s="160"/>
      <c r="W52" s="10">
        <f t="shared" si="3"/>
        <v>0</v>
      </c>
      <c r="X52" s="9">
        <f t="shared" si="4"/>
        <v>0</v>
      </c>
      <c r="Y52" s="9">
        <f t="shared" si="5"/>
        <v>710</v>
      </c>
      <c r="Z52" s="9"/>
      <c r="AA52" s="10">
        <f t="shared" si="6"/>
        <v>710</v>
      </c>
      <c r="AB52" s="9"/>
    </row>
    <row r="53" spans="1:28" s="5" customFormat="1" ht="15" customHeight="1" x14ac:dyDescent="0.4">
      <c r="A53" s="78"/>
      <c r="B53" s="6">
        <v>7</v>
      </c>
      <c r="C53" s="153" t="s">
        <v>434</v>
      </c>
      <c r="D53" s="154"/>
      <c r="E53" s="154"/>
      <c r="F53" s="154"/>
      <c r="G53" s="154"/>
      <c r="H53" s="155"/>
      <c r="I53" s="151">
        <v>6.8</v>
      </c>
      <c r="J53" s="152"/>
      <c r="K53" s="148">
        <v>0</v>
      </c>
      <c r="L53" s="149"/>
      <c r="M53" s="149"/>
      <c r="N53" s="150"/>
      <c r="O53" s="148">
        <v>0</v>
      </c>
      <c r="P53" s="149"/>
      <c r="Q53" s="150"/>
      <c r="R53" s="156">
        <f t="shared" si="1"/>
        <v>100</v>
      </c>
      <c r="S53" s="157"/>
      <c r="T53" s="156">
        <f t="shared" si="2"/>
        <v>100</v>
      </c>
      <c r="U53" s="160"/>
      <c r="W53" s="10">
        <f t="shared" si="3"/>
        <v>0</v>
      </c>
      <c r="X53" s="9">
        <f t="shared" si="4"/>
        <v>0</v>
      </c>
      <c r="Y53" s="9">
        <f t="shared" si="5"/>
        <v>680</v>
      </c>
      <c r="Z53" s="9"/>
      <c r="AA53" s="10">
        <f t="shared" si="6"/>
        <v>680</v>
      </c>
      <c r="AB53" s="9"/>
    </row>
    <row r="54" spans="1:28" s="5" customFormat="1" ht="15" customHeight="1" x14ac:dyDescent="0.4">
      <c r="A54" s="78"/>
      <c r="B54" s="6">
        <v>8</v>
      </c>
      <c r="C54" s="153" t="s">
        <v>435</v>
      </c>
      <c r="D54" s="154"/>
      <c r="E54" s="154"/>
      <c r="F54" s="154"/>
      <c r="G54" s="154"/>
      <c r="H54" s="155"/>
      <c r="I54" s="151">
        <v>4.7</v>
      </c>
      <c r="J54" s="152"/>
      <c r="K54" s="148">
        <v>0</v>
      </c>
      <c r="L54" s="149"/>
      <c r="M54" s="149"/>
      <c r="N54" s="150"/>
      <c r="O54" s="148">
        <v>0</v>
      </c>
      <c r="P54" s="149"/>
      <c r="Q54" s="150"/>
      <c r="R54" s="156">
        <f t="shared" si="1"/>
        <v>100</v>
      </c>
      <c r="S54" s="157"/>
      <c r="T54" s="156">
        <f t="shared" si="2"/>
        <v>100</v>
      </c>
      <c r="U54" s="160"/>
      <c r="W54" s="10">
        <f t="shared" si="3"/>
        <v>0</v>
      </c>
      <c r="X54" s="9">
        <f t="shared" si="4"/>
        <v>0</v>
      </c>
      <c r="Y54" s="9">
        <f t="shared" si="5"/>
        <v>470</v>
      </c>
      <c r="Z54" s="9"/>
      <c r="AA54" s="10">
        <f t="shared" si="6"/>
        <v>470</v>
      </c>
      <c r="AB54" s="9"/>
    </row>
    <row r="55" spans="1:28" s="5" customFormat="1" ht="15" customHeight="1" x14ac:dyDescent="0.4">
      <c r="A55" s="78"/>
      <c r="B55" s="6">
        <v>9</v>
      </c>
      <c r="C55" s="153" t="s">
        <v>436</v>
      </c>
      <c r="D55" s="154"/>
      <c r="E55" s="154"/>
      <c r="F55" s="154"/>
      <c r="G55" s="154"/>
      <c r="H55" s="155"/>
      <c r="I55" s="151">
        <v>1.4</v>
      </c>
      <c r="J55" s="152"/>
      <c r="K55" s="148">
        <v>0</v>
      </c>
      <c r="L55" s="149"/>
      <c r="M55" s="149"/>
      <c r="N55" s="150"/>
      <c r="O55" s="148">
        <v>0</v>
      </c>
      <c r="P55" s="149"/>
      <c r="Q55" s="150"/>
      <c r="R55" s="156">
        <f t="shared" si="1"/>
        <v>100</v>
      </c>
      <c r="S55" s="157"/>
      <c r="T55" s="156">
        <f t="shared" si="2"/>
        <v>100</v>
      </c>
      <c r="U55" s="160"/>
      <c r="W55" s="10">
        <f t="shared" si="3"/>
        <v>0</v>
      </c>
      <c r="X55" s="9">
        <f t="shared" si="4"/>
        <v>0</v>
      </c>
      <c r="Y55" s="9">
        <f t="shared" si="5"/>
        <v>140</v>
      </c>
      <c r="Z55" s="9"/>
      <c r="AA55" s="10">
        <f t="shared" si="6"/>
        <v>140</v>
      </c>
      <c r="AB55" s="9"/>
    </row>
    <row r="56" spans="1:28" s="5" customFormat="1" ht="15" customHeight="1" x14ac:dyDescent="0.4">
      <c r="A56" s="78"/>
      <c r="B56" s="6">
        <v>10</v>
      </c>
      <c r="C56" s="153" t="s">
        <v>437</v>
      </c>
      <c r="D56" s="154"/>
      <c r="E56" s="154"/>
      <c r="F56" s="154"/>
      <c r="G56" s="154"/>
      <c r="H56" s="155"/>
      <c r="I56" s="151">
        <v>12</v>
      </c>
      <c r="J56" s="152"/>
      <c r="K56" s="148">
        <v>0</v>
      </c>
      <c r="L56" s="149"/>
      <c r="M56" s="149"/>
      <c r="N56" s="150"/>
      <c r="O56" s="148">
        <v>0</v>
      </c>
      <c r="P56" s="149"/>
      <c r="Q56" s="150"/>
      <c r="R56" s="156">
        <f t="shared" si="1"/>
        <v>100</v>
      </c>
      <c r="S56" s="157"/>
      <c r="T56" s="156">
        <f t="shared" si="2"/>
        <v>100</v>
      </c>
      <c r="U56" s="160"/>
      <c r="W56" s="10">
        <f t="shared" si="3"/>
        <v>0</v>
      </c>
      <c r="X56" s="9">
        <f t="shared" si="4"/>
        <v>0</v>
      </c>
      <c r="Y56" s="9">
        <f t="shared" si="5"/>
        <v>1200</v>
      </c>
      <c r="Z56" s="9"/>
      <c r="AA56" s="10">
        <f t="shared" si="6"/>
        <v>1200</v>
      </c>
      <c r="AB56" s="9"/>
    </row>
    <row r="57" spans="1:28" s="5" customFormat="1" ht="15" customHeight="1" x14ac:dyDescent="0.4">
      <c r="A57" s="78"/>
      <c r="B57" s="6">
        <v>11</v>
      </c>
      <c r="C57" s="153" t="s">
        <v>438</v>
      </c>
      <c r="D57" s="154"/>
      <c r="E57" s="154"/>
      <c r="F57" s="154"/>
      <c r="G57" s="154"/>
      <c r="H57" s="155"/>
      <c r="I57" s="151">
        <v>4.5999999999999996</v>
      </c>
      <c r="J57" s="152"/>
      <c r="K57" s="148">
        <v>0</v>
      </c>
      <c r="L57" s="149"/>
      <c r="M57" s="149"/>
      <c r="N57" s="150"/>
      <c r="O57" s="148">
        <v>0</v>
      </c>
      <c r="P57" s="149"/>
      <c r="Q57" s="150"/>
      <c r="R57" s="156">
        <f t="shared" si="1"/>
        <v>100</v>
      </c>
      <c r="S57" s="157"/>
      <c r="T57" s="156">
        <f t="shared" si="2"/>
        <v>100</v>
      </c>
      <c r="U57" s="160"/>
      <c r="W57" s="10">
        <f t="shared" si="3"/>
        <v>0</v>
      </c>
      <c r="X57" s="9">
        <f t="shared" si="4"/>
        <v>0</v>
      </c>
      <c r="Y57" s="9">
        <f t="shared" si="5"/>
        <v>459.99999999999994</v>
      </c>
      <c r="Z57" s="9"/>
      <c r="AA57" s="10">
        <f t="shared" si="6"/>
        <v>459.99999999999994</v>
      </c>
      <c r="AB57" s="9"/>
    </row>
    <row r="58" spans="1:28" s="5" customFormat="1" ht="15" customHeight="1" x14ac:dyDescent="0.4">
      <c r="A58" s="78"/>
      <c r="B58" s="6">
        <v>12</v>
      </c>
      <c r="C58" s="153" t="s">
        <v>439</v>
      </c>
      <c r="D58" s="154"/>
      <c r="E58" s="154"/>
      <c r="F58" s="154"/>
      <c r="G58" s="154"/>
      <c r="H58" s="155"/>
      <c r="I58" s="151">
        <v>0.5</v>
      </c>
      <c r="J58" s="152"/>
      <c r="K58" s="148">
        <v>0</v>
      </c>
      <c r="L58" s="149"/>
      <c r="M58" s="149"/>
      <c r="N58" s="150"/>
      <c r="O58" s="148">
        <v>0</v>
      </c>
      <c r="P58" s="149"/>
      <c r="Q58" s="150"/>
      <c r="R58" s="156">
        <f t="shared" si="1"/>
        <v>100</v>
      </c>
      <c r="S58" s="157"/>
      <c r="T58" s="156">
        <f t="shared" si="2"/>
        <v>100</v>
      </c>
      <c r="U58" s="160"/>
      <c r="W58" s="10">
        <f t="shared" si="3"/>
        <v>0</v>
      </c>
      <c r="X58" s="9">
        <f t="shared" si="4"/>
        <v>0</v>
      </c>
      <c r="Y58" s="9">
        <f t="shared" si="5"/>
        <v>50</v>
      </c>
      <c r="Z58" s="9"/>
      <c r="AA58" s="10">
        <f t="shared" si="6"/>
        <v>50</v>
      </c>
      <c r="AB58" s="9"/>
    </row>
    <row r="59" spans="1:28" s="5" customFormat="1" ht="15" customHeight="1" x14ac:dyDescent="0.4">
      <c r="A59" s="78"/>
      <c r="B59" s="6">
        <v>13</v>
      </c>
      <c r="C59" s="153" t="s">
        <v>440</v>
      </c>
      <c r="D59" s="154"/>
      <c r="E59" s="154"/>
      <c r="F59" s="154"/>
      <c r="G59" s="154"/>
      <c r="H59" s="155"/>
      <c r="I59" s="151">
        <v>9.6999999999999993</v>
      </c>
      <c r="J59" s="152"/>
      <c r="K59" s="148">
        <v>0</v>
      </c>
      <c r="L59" s="149"/>
      <c r="M59" s="149"/>
      <c r="N59" s="150"/>
      <c r="O59" s="148">
        <v>0</v>
      </c>
      <c r="P59" s="149"/>
      <c r="Q59" s="150"/>
      <c r="R59" s="156">
        <f t="shared" si="1"/>
        <v>100</v>
      </c>
      <c r="S59" s="157"/>
      <c r="T59" s="156">
        <f t="shared" si="2"/>
        <v>100</v>
      </c>
      <c r="U59" s="160"/>
      <c r="W59" s="10">
        <f t="shared" si="3"/>
        <v>0</v>
      </c>
      <c r="X59" s="9">
        <f t="shared" si="4"/>
        <v>0</v>
      </c>
      <c r="Y59" s="9">
        <f t="shared" si="5"/>
        <v>969.99999999999989</v>
      </c>
      <c r="Z59" s="9"/>
      <c r="AA59" s="10">
        <f t="shared" si="6"/>
        <v>969.99999999999989</v>
      </c>
      <c r="AB59" s="9"/>
    </row>
    <row r="60" spans="1:28" s="5" customFormat="1" ht="15" customHeight="1" x14ac:dyDescent="0.4">
      <c r="A60" s="78"/>
      <c r="B60" s="6">
        <v>14</v>
      </c>
      <c r="C60" s="153" t="s">
        <v>441</v>
      </c>
      <c r="D60" s="154"/>
      <c r="E60" s="154"/>
      <c r="F60" s="154"/>
      <c r="G60" s="154"/>
      <c r="H60" s="155"/>
      <c r="I60" s="151">
        <v>1.5</v>
      </c>
      <c r="J60" s="152"/>
      <c r="K60" s="148">
        <v>0</v>
      </c>
      <c r="L60" s="149"/>
      <c r="M60" s="149"/>
      <c r="N60" s="150"/>
      <c r="O60" s="148">
        <v>0</v>
      </c>
      <c r="P60" s="149"/>
      <c r="Q60" s="150"/>
      <c r="R60" s="156">
        <f t="shared" si="1"/>
        <v>100</v>
      </c>
      <c r="S60" s="157"/>
      <c r="T60" s="156">
        <f t="shared" si="2"/>
        <v>100</v>
      </c>
      <c r="U60" s="160"/>
      <c r="W60" s="10">
        <f t="shared" si="3"/>
        <v>0</v>
      </c>
      <c r="X60" s="9">
        <f t="shared" si="4"/>
        <v>0</v>
      </c>
      <c r="Y60" s="9">
        <f t="shared" si="5"/>
        <v>150</v>
      </c>
      <c r="Z60" s="9"/>
      <c r="AA60" s="10">
        <f t="shared" si="6"/>
        <v>150</v>
      </c>
      <c r="AB60" s="9"/>
    </row>
    <row r="61" spans="1:28" s="5" customFormat="1" ht="15" customHeight="1" x14ac:dyDescent="0.4">
      <c r="A61" s="78"/>
      <c r="B61" s="6">
        <v>15</v>
      </c>
      <c r="C61" s="153" t="s">
        <v>442</v>
      </c>
      <c r="D61" s="154"/>
      <c r="E61" s="154"/>
      <c r="F61" s="154"/>
      <c r="G61" s="154"/>
      <c r="H61" s="155"/>
      <c r="I61" s="151">
        <v>1.7</v>
      </c>
      <c r="J61" s="152"/>
      <c r="K61" s="148">
        <v>0</v>
      </c>
      <c r="L61" s="149"/>
      <c r="M61" s="149"/>
      <c r="N61" s="150"/>
      <c r="O61" s="148">
        <v>0</v>
      </c>
      <c r="P61" s="149"/>
      <c r="Q61" s="150"/>
      <c r="R61" s="156">
        <f t="shared" si="1"/>
        <v>100</v>
      </c>
      <c r="S61" s="157"/>
      <c r="T61" s="156">
        <f t="shared" si="2"/>
        <v>100</v>
      </c>
      <c r="U61" s="160"/>
      <c r="W61" s="10">
        <f t="shared" si="3"/>
        <v>0</v>
      </c>
      <c r="X61" s="9">
        <f t="shared" si="4"/>
        <v>0</v>
      </c>
      <c r="Y61" s="9">
        <f t="shared" si="5"/>
        <v>170</v>
      </c>
      <c r="Z61" s="9"/>
      <c r="AA61" s="10">
        <f t="shared" si="6"/>
        <v>170</v>
      </c>
      <c r="AB61" s="9"/>
    </row>
    <row r="62" spans="1:28" s="5" customFormat="1" ht="15" customHeight="1" x14ac:dyDescent="0.4">
      <c r="A62" s="78"/>
      <c r="B62" s="6">
        <v>16</v>
      </c>
      <c r="C62" s="153" t="s">
        <v>443</v>
      </c>
      <c r="D62" s="154"/>
      <c r="E62" s="154"/>
      <c r="F62" s="154"/>
      <c r="G62" s="154"/>
      <c r="H62" s="155"/>
      <c r="I62" s="151">
        <v>0.4</v>
      </c>
      <c r="J62" s="152"/>
      <c r="K62" s="148">
        <v>0</v>
      </c>
      <c r="L62" s="149"/>
      <c r="M62" s="149"/>
      <c r="N62" s="150"/>
      <c r="O62" s="148">
        <v>0</v>
      </c>
      <c r="P62" s="149"/>
      <c r="Q62" s="150"/>
      <c r="R62" s="156">
        <f t="shared" si="1"/>
        <v>100</v>
      </c>
      <c r="S62" s="157"/>
      <c r="T62" s="156">
        <f t="shared" si="2"/>
        <v>100</v>
      </c>
      <c r="U62" s="160"/>
      <c r="W62" s="10">
        <f t="shared" si="3"/>
        <v>0</v>
      </c>
      <c r="X62" s="9">
        <f t="shared" si="4"/>
        <v>0</v>
      </c>
      <c r="Y62" s="9">
        <f t="shared" si="5"/>
        <v>40</v>
      </c>
      <c r="Z62" s="9"/>
      <c r="AA62" s="10">
        <f t="shared" si="6"/>
        <v>40</v>
      </c>
      <c r="AB62" s="9"/>
    </row>
    <row r="63" spans="1:28" s="5" customFormat="1" ht="16.5" customHeight="1" x14ac:dyDescent="0.45">
      <c r="A63" s="8"/>
      <c r="B63" s="143" t="s">
        <v>18</v>
      </c>
      <c r="C63" s="143"/>
      <c r="D63" s="143"/>
      <c r="E63" s="143"/>
      <c r="F63" s="143"/>
      <c r="G63" s="143"/>
      <c r="H63" s="143"/>
      <c r="I63" s="144">
        <f>SUM(I47:J62)</f>
        <v>100</v>
      </c>
      <c r="J63" s="145"/>
      <c r="K63" s="144">
        <f>W63</f>
        <v>0</v>
      </c>
      <c r="L63" s="146"/>
      <c r="M63" s="146"/>
      <c r="N63" s="145"/>
      <c r="O63" s="147">
        <f>X63</f>
        <v>0</v>
      </c>
      <c r="P63" s="147"/>
      <c r="Q63" s="147"/>
      <c r="R63" s="158">
        <f>Y63</f>
        <v>100</v>
      </c>
      <c r="S63" s="159"/>
      <c r="T63" s="158">
        <f>AA63</f>
        <v>100</v>
      </c>
      <c r="U63" s="159"/>
      <c r="W63" s="10">
        <f>W46/100</f>
        <v>0</v>
      </c>
      <c r="X63" s="10">
        <f>X46/100</f>
        <v>0</v>
      </c>
      <c r="Y63" s="10">
        <f>Y46/100</f>
        <v>100</v>
      </c>
      <c r="Z63" s="10">
        <f>Z46/100</f>
        <v>0</v>
      </c>
      <c r="AA63" s="10">
        <f>AA46/100</f>
        <v>100</v>
      </c>
      <c r="AB63" s="9"/>
    </row>
    <row r="68" ht="20.25" customHeight="1" x14ac:dyDescent="0.4"/>
    <row r="70" hidden="1" x14ac:dyDescent="0.4"/>
    <row r="71" hidden="1" x14ac:dyDescent="0.4"/>
    <row r="72" hidden="1" x14ac:dyDescent="0.4"/>
    <row r="73" hidden="1" x14ac:dyDescent="0.4"/>
    <row r="74" hidden="1" x14ac:dyDescent="0.4"/>
    <row r="75" hidden="1" x14ac:dyDescent="0.4"/>
    <row r="76" hidden="1" x14ac:dyDescent="0.4"/>
    <row r="77" hidden="1" x14ac:dyDescent="0.4"/>
    <row r="78" hidden="1" x14ac:dyDescent="0.4"/>
    <row r="79" hidden="1" x14ac:dyDescent="0.4"/>
    <row r="80" hidden="1" x14ac:dyDescent="0.4"/>
    <row r="81" spans="1:33" hidden="1" x14ac:dyDescent="0.4"/>
    <row r="82" spans="1:33" hidden="1" x14ac:dyDescent="0.4"/>
    <row r="83" spans="1:33" hidden="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15" t="s">
        <v>451</v>
      </c>
      <c r="AC83" s="23" t="s">
        <v>456</v>
      </c>
      <c r="AD83" s="39" t="s">
        <v>421</v>
      </c>
      <c r="AE83" s="40" t="s">
        <v>422</v>
      </c>
      <c r="AF83" s="39" t="s">
        <v>423</v>
      </c>
      <c r="AG83" s="38"/>
    </row>
    <row r="84" spans="1:33" hidden="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15" t="s">
        <v>452</v>
      </c>
      <c r="AC84" s="23" t="s">
        <v>457</v>
      </c>
      <c r="AD84" s="39">
        <v>1</v>
      </c>
      <c r="AE84" s="40">
        <f>AG84*1</f>
        <v>101055</v>
      </c>
      <c r="AF84" s="39" t="s">
        <v>30</v>
      </c>
      <c r="AG84" s="38">
        <v>101055</v>
      </c>
    </row>
    <row r="85" spans="1:33" hidden="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24" t="s">
        <v>453</v>
      </c>
      <c r="AC85" s="25" t="b">
        <f>ليست!CI4</f>
        <v>0</v>
      </c>
      <c r="AD85" s="39">
        <v>2</v>
      </c>
      <c r="AE85" s="40">
        <f t="shared" ref="AE85:AE148" si="7">AG85*1</f>
        <v>110036</v>
      </c>
      <c r="AF85" s="39" t="s">
        <v>31</v>
      </c>
      <c r="AG85" s="38">
        <v>110036</v>
      </c>
    </row>
    <row r="86" spans="1:33" hidden="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
      <c r="AC86" s="70">
        <v>0</v>
      </c>
      <c r="AD86" s="39">
        <v>3</v>
      </c>
      <c r="AE86" s="40">
        <f t="shared" si="7"/>
        <v>113506</v>
      </c>
      <c r="AF86" s="39" t="s">
        <v>32</v>
      </c>
      <c r="AG86" s="38">
        <v>113506</v>
      </c>
    </row>
    <row r="87" spans="1:33" ht="18" hidden="1" x14ac:dyDescent="0.4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46" t="s">
        <v>543</v>
      </c>
      <c r="AD87" s="39">
        <v>4</v>
      </c>
      <c r="AE87" s="40">
        <f t="shared" si="7"/>
        <v>113510</v>
      </c>
      <c r="AF87" s="39" t="s">
        <v>34</v>
      </c>
      <c r="AG87" s="38" t="s">
        <v>33</v>
      </c>
    </row>
    <row r="88" spans="1:33" hidden="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9">
        <v>5</v>
      </c>
      <c r="AE88" s="40">
        <f t="shared" si="7"/>
        <v>113522</v>
      </c>
      <c r="AF88" s="39" t="s">
        <v>35</v>
      </c>
      <c r="AG88" s="38">
        <v>113522</v>
      </c>
    </row>
    <row r="89" spans="1:33" hidden="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9">
        <v>6</v>
      </c>
      <c r="AE89" s="40">
        <f t="shared" si="7"/>
        <v>113523</v>
      </c>
      <c r="AF89" s="39" t="s">
        <v>36</v>
      </c>
      <c r="AG89" s="38">
        <v>113523</v>
      </c>
    </row>
    <row r="90" spans="1:33" hidden="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9">
        <v>7</v>
      </c>
      <c r="AE90" s="40">
        <f t="shared" si="7"/>
        <v>113524</v>
      </c>
      <c r="AF90" s="39" t="s">
        <v>37</v>
      </c>
      <c r="AG90" s="38">
        <v>113524</v>
      </c>
    </row>
    <row r="91" spans="1:33" hidden="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9">
        <v>8</v>
      </c>
      <c r="AE91" s="40">
        <f t="shared" si="7"/>
        <v>113525</v>
      </c>
      <c r="AF91" s="39" t="s">
        <v>38</v>
      </c>
      <c r="AG91" s="38">
        <v>113525</v>
      </c>
    </row>
    <row r="92" spans="1:33" hidden="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9">
        <v>9</v>
      </c>
      <c r="AE92" s="40">
        <f t="shared" si="7"/>
        <v>113526</v>
      </c>
      <c r="AF92" s="39" t="s">
        <v>39</v>
      </c>
      <c r="AG92" s="38">
        <v>113526</v>
      </c>
    </row>
    <row r="93" spans="1:33" hidden="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9">
        <v>10</v>
      </c>
      <c r="AE93" s="40">
        <f t="shared" si="7"/>
        <v>113527</v>
      </c>
      <c r="AF93" s="39" t="s">
        <v>40</v>
      </c>
      <c r="AG93" s="38">
        <v>113527</v>
      </c>
    </row>
    <row r="94" spans="1:33" hidden="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9">
        <v>11</v>
      </c>
      <c r="AE94" s="40">
        <f t="shared" si="7"/>
        <v>113528</v>
      </c>
      <c r="AF94" s="39" t="s">
        <v>41</v>
      </c>
      <c r="AG94" s="38">
        <v>113528</v>
      </c>
    </row>
    <row r="95" spans="1:33" hidden="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9">
        <v>12</v>
      </c>
      <c r="AE95" s="40">
        <f t="shared" si="7"/>
        <v>113529</v>
      </c>
      <c r="AF95" s="39" t="s">
        <v>42</v>
      </c>
      <c r="AG95" s="38">
        <v>113529</v>
      </c>
    </row>
    <row r="96" spans="1:33" hidden="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9">
        <v>13</v>
      </c>
      <c r="AE96" s="40">
        <f t="shared" si="7"/>
        <v>113530</v>
      </c>
      <c r="AF96" s="39" t="s">
        <v>43</v>
      </c>
      <c r="AG96" s="38">
        <v>113530</v>
      </c>
    </row>
    <row r="97" spans="1:33" hidden="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9">
        <v>14</v>
      </c>
      <c r="AE97" s="40">
        <f t="shared" si="7"/>
        <v>113531</v>
      </c>
      <c r="AF97" s="39" t="s">
        <v>44</v>
      </c>
      <c r="AG97" s="38">
        <v>113531</v>
      </c>
    </row>
    <row r="98" spans="1:33" hidden="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9">
        <v>15</v>
      </c>
      <c r="AE98" s="40">
        <f t="shared" si="7"/>
        <v>113532</v>
      </c>
      <c r="AF98" s="39" t="s">
        <v>45</v>
      </c>
      <c r="AG98" s="38">
        <v>113532</v>
      </c>
    </row>
    <row r="99" spans="1:33" hidden="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9">
        <v>16</v>
      </c>
      <c r="AE99" s="40">
        <f t="shared" si="7"/>
        <v>113533</v>
      </c>
      <c r="AF99" s="39" t="s">
        <v>46</v>
      </c>
      <c r="AG99" s="38">
        <v>113533</v>
      </c>
    </row>
    <row r="100" spans="1:33" hidden="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9">
        <v>17</v>
      </c>
      <c r="AE100" s="40">
        <f t="shared" si="7"/>
        <v>113534</v>
      </c>
      <c r="AF100" s="39" t="s">
        <v>47</v>
      </c>
      <c r="AG100" s="38">
        <v>113534</v>
      </c>
    </row>
    <row r="101" spans="1:33" hidden="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9">
        <v>18</v>
      </c>
      <c r="AE101" s="40">
        <f t="shared" si="7"/>
        <v>113535</v>
      </c>
      <c r="AF101" s="39" t="s">
        <v>48</v>
      </c>
      <c r="AG101" s="38">
        <v>113535</v>
      </c>
    </row>
    <row r="102" spans="1:33" hidden="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9">
        <v>19</v>
      </c>
      <c r="AE102" s="40">
        <f t="shared" si="7"/>
        <v>113536</v>
      </c>
      <c r="AF102" s="39" t="s">
        <v>49</v>
      </c>
      <c r="AG102" s="38">
        <v>113536</v>
      </c>
    </row>
    <row r="103" spans="1:33" ht="18" hidden="1" thickBot="1" x14ac:dyDescent="0.4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9">
        <v>20</v>
      </c>
      <c r="AE103" s="40">
        <f t="shared" si="7"/>
        <v>113537</v>
      </c>
      <c r="AF103" s="39" t="s">
        <v>51</v>
      </c>
      <c r="AG103" s="38" t="s">
        <v>50</v>
      </c>
    </row>
    <row r="104" spans="1:33" hidden="1" x14ac:dyDescent="0.4">
      <c r="A104" s="219"/>
      <c r="B104" s="220"/>
      <c r="C104" s="220"/>
      <c r="D104" s="220"/>
      <c r="E104" s="220"/>
      <c r="F104" s="220"/>
      <c r="G104" s="220"/>
      <c r="H104" s="220"/>
      <c r="I104" s="220"/>
      <c r="J104" s="220"/>
      <c r="K104" s="220"/>
      <c r="L104" s="223"/>
      <c r="M104" s="38"/>
      <c r="N104" s="38"/>
      <c r="O104" s="38"/>
      <c r="P104" s="38"/>
      <c r="Q104" s="38"/>
      <c r="R104" s="38"/>
      <c r="S104" s="38"/>
      <c r="T104" s="38"/>
      <c r="U104" s="38"/>
      <c r="V104" s="38"/>
      <c r="W104" s="38"/>
      <c r="X104" s="38"/>
      <c r="Y104" s="38"/>
      <c r="Z104" s="38"/>
      <c r="AA104" s="38"/>
      <c r="AB104" s="38"/>
      <c r="AC104" s="38"/>
      <c r="AD104" s="39">
        <v>21</v>
      </c>
      <c r="AE104" s="40">
        <f t="shared" si="7"/>
        <v>113538</v>
      </c>
      <c r="AF104" s="39" t="s">
        <v>52</v>
      </c>
      <c r="AG104" s="38">
        <v>113538</v>
      </c>
    </row>
    <row r="105" spans="1:33" hidden="1" x14ac:dyDescent="0.4">
      <c r="A105" s="221"/>
      <c r="B105" s="222"/>
      <c r="C105" s="222"/>
      <c r="D105" s="222"/>
      <c r="E105" s="222"/>
      <c r="F105" s="222"/>
      <c r="G105" s="222"/>
      <c r="H105" s="222"/>
      <c r="I105" s="222"/>
      <c r="J105" s="222"/>
      <c r="K105" s="222"/>
      <c r="L105" s="224"/>
      <c r="M105" s="38"/>
      <c r="N105" s="38"/>
      <c r="O105" s="38"/>
      <c r="P105" s="38"/>
      <c r="Q105" s="38"/>
      <c r="R105" s="38"/>
      <c r="S105" s="38"/>
      <c r="T105" s="38"/>
      <c r="U105" s="38"/>
      <c r="V105" s="38"/>
      <c r="W105" s="38"/>
      <c r="X105" s="38"/>
      <c r="Y105" s="38"/>
      <c r="Z105" s="38"/>
      <c r="AA105" s="38"/>
      <c r="AB105" s="38"/>
      <c r="AC105" s="38"/>
      <c r="AD105" s="39">
        <v>22</v>
      </c>
      <c r="AE105" s="40">
        <f t="shared" si="7"/>
        <v>113539</v>
      </c>
      <c r="AF105" s="39" t="s">
        <v>53</v>
      </c>
      <c r="AG105" s="38">
        <v>113539</v>
      </c>
    </row>
    <row r="106" spans="1:33" hidden="1" x14ac:dyDescent="0.4">
      <c r="A106" s="221"/>
      <c r="B106" s="222"/>
      <c r="C106" s="222"/>
      <c r="D106" s="222"/>
      <c r="E106" s="222"/>
      <c r="F106" s="222"/>
      <c r="G106" s="222"/>
      <c r="H106" s="222"/>
      <c r="I106" s="222"/>
      <c r="J106" s="222"/>
      <c r="K106" s="222"/>
      <c r="L106" s="224"/>
      <c r="M106" s="38"/>
      <c r="N106" s="38"/>
      <c r="O106" s="38"/>
      <c r="P106" s="38"/>
      <c r="Q106" s="38"/>
      <c r="R106" s="38"/>
      <c r="S106" s="38"/>
      <c r="T106" s="38"/>
      <c r="U106" s="38"/>
      <c r="V106" s="38"/>
      <c r="W106" s="38"/>
      <c r="X106" s="38"/>
      <c r="Y106" s="38"/>
      <c r="Z106" s="38"/>
      <c r="AA106" s="38"/>
      <c r="AB106" s="38"/>
      <c r="AC106" s="38"/>
      <c r="AD106" s="39">
        <v>23</v>
      </c>
      <c r="AE106" s="40">
        <f t="shared" si="7"/>
        <v>113540</v>
      </c>
      <c r="AF106" s="39" t="s">
        <v>55</v>
      </c>
      <c r="AG106" s="38" t="s">
        <v>54</v>
      </c>
    </row>
    <row r="107" spans="1:33" hidden="1" x14ac:dyDescent="0.4">
      <c r="A107" s="221"/>
      <c r="B107" s="222"/>
      <c r="C107" s="222"/>
      <c r="D107" s="222"/>
      <c r="E107" s="222"/>
      <c r="F107" s="222"/>
      <c r="G107" s="222"/>
      <c r="H107" s="222"/>
      <c r="I107" s="222"/>
      <c r="J107" s="222"/>
      <c r="K107" s="222"/>
      <c r="L107" s="224"/>
      <c r="M107" s="38"/>
      <c r="N107" s="38"/>
      <c r="O107" s="38"/>
      <c r="P107" s="38"/>
      <c r="Q107" s="38"/>
      <c r="R107" s="38"/>
      <c r="S107" s="38"/>
      <c r="T107" s="38"/>
      <c r="U107" s="38"/>
      <c r="V107" s="38"/>
      <c r="W107" s="38"/>
      <c r="X107" s="38"/>
      <c r="Y107" s="38"/>
      <c r="Z107" s="38"/>
      <c r="AA107" s="38"/>
      <c r="AB107" s="38"/>
      <c r="AC107" s="38"/>
      <c r="AD107" s="39">
        <v>24</v>
      </c>
      <c r="AE107" s="40">
        <f t="shared" si="7"/>
        <v>113541</v>
      </c>
      <c r="AF107" s="39" t="s">
        <v>56</v>
      </c>
      <c r="AG107" s="38">
        <v>113541</v>
      </c>
    </row>
    <row r="108" spans="1:33" hidden="1" x14ac:dyDescent="0.4">
      <c r="A108" s="221"/>
      <c r="B108" s="222"/>
      <c r="C108" s="222"/>
      <c r="D108" s="222"/>
      <c r="E108" s="222"/>
      <c r="F108" s="222"/>
      <c r="G108" s="222"/>
      <c r="H108" s="222"/>
      <c r="I108" s="222"/>
      <c r="J108" s="222"/>
      <c r="K108" s="222"/>
      <c r="L108" s="224"/>
      <c r="M108" s="38"/>
      <c r="N108" s="38"/>
      <c r="O108" s="38"/>
      <c r="P108" s="38"/>
      <c r="Q108" s="38"/>
      <c r="R108" s="38"/>
      <c r="S108" s="38"/>
      <c r="T108" s="38"/>
      <c r="U108" s="38"/>
      <c r="V108" s="38"/>
      <c r="W108" s="38"/>
      <c r="X108" s="38"/>
      <c r="Y108" s="38"/>
      <c r="Z108" s="38"/>
      <c r="AA108" s="38"/>
      <c r="AB108" s="38"/>
      <c r="AC108" s="38"/>
      <c r="AD108" s="39">
        <v>25</v>
      </c>
      <c r="AE108" s="40">
        <f t="shared" si="7"/>
        <v>113542</v>
      </c>
      <c r="AF108" s="39" t="s">
        <v>57</v>
      </c>
      <c r="AG108" s="38">
        <v>113542</v>
      </c>
    </row>
    <row r="109" spans="1:33" hidden="1" x14ac:dyDescent="0.4">
      <c r="A109" s="221"/>
      <c r="B109" s="222"/>
      <c r="C109" s="222"/>
      <c r="D109" s="222"/>
      <c r="E109" s="222"/>
      <c r="F109" s="222"/>
      <c r="G109" s="222"/>
      <c r="H109" s="222"/>
      <c r="I109" s="222"/>
      <c r="J109" s="222"/>
      <c r="K109" s="222"/>
      <c r="L109" s="224"/>
      <c r="M109" s="38"/>
      <c r="N109" s="38"/>
      <c r="O109" s="38"/>
      <c r="P109" s="38"/>
      <c r="Q109" s="38"/>
      <c r="R109" s="38"/>
      <c r="S109" s="38"/>
      <c r="T109" s="38"/>
      <c r="U109" s="38"/>
      <c r="V109" s="38"/>
      <c r="W109" s="38"/>
      <c r="X109" s="38"/>
      <c r="Y109" s="38"/>
      <c r="Z109" s="38"/>
      <c r="AA109" s="38"/>
      <c r="AB109" s="38"/>
      <c r="AC109" s="38"/>
      <c r="AD109" s="39">
        <v>26</v>
      </c>
      <c r="AE109" s="40">
        <f t="shared" si="7"/>
        <v>113544</v>
      </c>
      <c r="AF109" s="39" t="s">
        <v>59</v>
      </c>
      <c r="AG109" s="38" t="s">
        <v>58</v>
      </c>
    </row>
    <row r="110" spans="1:33" hidden="1" x14ac:dyDescent="0.4">
      <c r="A110" s="41"/>
      <c r="B110" s="42"/>
      <c r="C110" s="222"/>
      <c r="D110" s="222"/>
      <c r="E110" s="222"/>
      <c r="F110" s="222"/>
      <c r="G110" s="222"/>
      <c r="H110" s="222"/>
      <c r="I110" s="222"/>
      <c r="J110" s="222"/>
      <c r="K110" s="222"/>
      <c r="L110" s="224"/>
      <c r="M110" s="38"/>
      <c r="N110" s="38"/>
      <c r="O110" s="38"/>
      <c r="P110" s="38"/>
      <c r="Q110" s="38"/>
      <c r="R110" s="38"/>
      <c r="S110" s="38"/>
      <c r="T110" s="38"/>
      <c r="U110" s="38"/>
      <c r="V110" s="38"/>
      <c r="W110" s="38"/>
      <c r="X110" s="38"/>
      <c r="Y110" s="38"/>
      <c r="Z110" s="38"/>
      <c r="AA110" s="38"/>
      <c r="AB110" s="38"/>
      <c r="AC110" s="38"/>
      <c r="AD110" s="39">
        <v>27</v>
      </c>
      <c r="AE110" s="40">
        <f t="shared" si="7"/>
        <v>113548</v>
      </c>
      <c r="AF110" s="39" t="s">
        <v>61</v>
      </c>
      <c r="AG110" s="38" t="s">
        <v>60</v>
      </c>
    </row>
    <row r="111" spans="1:33" ht="18" hidden="1" thickBot="1" x14ac:dyDescent="0.45">
      <c r="A111" s="43"/>
      <c r="B111" s="44"/>
      <c r="C111" s="225"/>
      <c r="D111" s="225"/>
      <c r="E111" s="225"/>
      <c r="F111" s="77"/>
      <c r="G111" s="44"/>
      <c r="H111" s="225"/>
      <c r="I111" s="225"/>
      <c r="J111" s="225"/>
      <c r="K111" s="225"/>
      <c r="L111" s="226"/>
      <c r="M111" s="38"/>
      <c r="N111" s="38"/>
      <c r="O111" s="38"/>
      <c r="P111" s="38"/>
      <c r="Q111" s="38"/>
      <c r="R111" s="38"/>
      <c r="S111" s="38"/>
      <c r="T111" s="38"/>
      <c r="U111" s="38"/>
      <c r="V111" s="38"/>
      <c r="W111" s="38"/>
      <c r="X111" s="38"/>
      <c r="Y111" s="38"/>
      <c r="Z111" s="38"/>
      <c r="AA111" s="38"/>
      <c r="AB111" s="38"/>
      <c r="AC111" s="38"/>
      <c r="AD111" s="39">
        <v>28</v>
      </c>
      <c r="AE111" s="40">
        <f t="shared" si="7"/>
        <v>113550</v>
      </c>
      <c r="AF111" s="39" t="s">
        <v>63</v>
      </c>
      <c r="AG111" s="38" t="s">
        <v>62</v>
      </c>
    </row>
    <row r="112" spans="1:33" hidden="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9">
        <v>29</v>
      </c>
      <c r="AE112" s="40">
        <f t="shared" si="7"/>
        <v>113551</v>
      </c>
      <c r="AF112" s="39" t="s">
        <v>64</v>
      </c>
      <c r="AG112" s="38">
        <v>113551</v>
      </c>
    </row>
    <row r="113" spans="1:33" hidden="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9">
        <v>30</v>
      </c>
      <c r="AE113" s="40">
        <f t="shared" si="7"/>
        <v>113552</v>
      </c>
      <c r="AF113" s="39" t="s">
        <v>65</v>
      </c>
      <c r="AG113" s="38">
        <v>113552</v>
      </c>
    </row>
    <row r="114" spans="1:33" hidden="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9">
        <v>31</v>
      </c>
      <c r="AE114" s="40">
        <f t="shared" si="7"/>
        <v>113557</v>
      </c>
      <c r="AF114" s="39" t="s">
        <v>66</v>
      </c>
      <c r="AG114" s="38">
        <v>113557</v>
      </c>
    </row>
    <row r="115" spans="1:33" hidden="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9">
        <v>32</v>
      </c>
      <c r="AE115" s="40">
        <f t="shared" si="7"/>
        <v>113558</v>
      </c>
      <c r="AF115" s="39" t="s">
        <v>67</v>
      </c>
      <c r="AG115" s="38">
        <v>113558</v>
      </c>
    </row>
    <row r="116" spans="1:33" hidden="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9">
        <v>33</v>
      </c>
      <c r="AE116" s="40">
        <f t="shared" si="7"/>
        <v>113565</v>
      </c>
      <c r="AF116" s="39" t="s">
        <v>69</v>
      </c>
      <c r="AG116" s="38" t="s">
        <v>68</v>
      </c>
    </row>
    <row r="117" spans="1:33" hidden="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9">
        <v>34</v>
      </c>
      <c r="AE117" s="40">
        <f t="shared" si="7"/>
        <v>113566</v>
      </c>
      <c r="AF117" s="39" t="s">
        <v>71</v>
      </c>
      <c r="AG117" s="38" t="s">
        <v>70</v>
      </c>
    </row>
    <row r="118" spans="1:33" hidden="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9">
        <v>35</v>
      </c>
      <c r="AE118" s="40">
        <f t="shared" si="7"/>
        <v>113567</v>
      </c>
      <c r="AF118" s="39" t="s">
        <v>73</v>
      </c>
      <c r="AG118" s="38" t="s">
        <v>72</v>
      </c>
    </row>
    <row r="119" spans="1:33" hidden="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9">
        <v>36</v>
      </c>
      <c r="AE119" s="40">
        <f t="shared" si="7"/>
        <v>113568</v>
      </c>
      <c r="AF119" s="39" t="s">
        <v>74</v>
      </c>
      <c r="AG119" s="38">
        <v>113568</v>
      </c>
    </row>
    <row r="120" spans="1:33" hidden="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9">
        <v>37</v>
      </c>
      <c r="AE120" s="40">
        <f t="shared" si="7"/>
        <v>113570</v>
      </c>
      <c r="AF120" s="39" t="s">
        <v>76</v>
      </c>
      <c r="AG120" s="38" t="s">
        <v>75</v>
      </c>
    </row>
    <row r="121" spans="1:33" hidden="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9">
        <v>38</v>
      </c>
      <c r="AE121" s="40">
        <f t="shared" si="7"/>
        <v>113572</v>
      </c>
      <c r="AF121" s="39" t="s">
        <v>77</v>
      </c>
      <c r="AG121" s="38">
        <v>113572</v>
      </c>
    </row>
    <row r="122" spans="1:33" hidden="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9">
        <v>39</v>
      </c>
      <c r="AE122" s="40">
        <f t="shared" si="7"/>
        <v>113573</v>
      </c>
      <c r="AF122" s="39" t="s">
        <v>79</v>
      </c>
      <c r="AG122" s="38" t="s">
        <v>78</v>
      </c>
    </row>
    <row r="123" spans="1:33" hidden="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9">
        <v>40</v>
      </c>
      <c r="AE123" s="40">
        <f t="shared" si="7"/>
        <v>113574</v>
      </c>
      <c r="AF123" s="39" t="s">
        <v>81</v>
      </c>
      <c r="AG123" s="38" t="s">
        <v>80</v>
      </c>
    </row>
    <row r="124" spans="1:33" hidden="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9">
        <v>41</v>
      </c>
      <c r="AE124" s="40">
        <f t="shared" si="7"/>
        <v>113575</v>
      </c>
      <c r="AF124" s="39" t="s">
        <v>83</v>
      </c>
      <c r="AG124" s="38" t="s">
        <v>82</v>
      </c>
    </row>
    <row r="125" spans="1:33" hidden="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9">
        <v>42</v>
      </c>
      <c r="AE125" s="40">
        <f t="shared" si="7"/>
        <v>113576</v>
      </c>
      <c r="AF125" s="39" t="s">
        <v>85</v>
      </c>
      <c r="AG125" s="38" t="s">
        <v>84</v>
      </c>
    </row>
    <row r="126" spans="1:33" hidden="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9">
        <v>43</v>
      </c>
      <c r="AE126" s="40">
        <f t="shared" si="7"/>
        <v>113579</v>
      </c>
      <c r="AF126" s="39" t="s">
        <v>86</v>
      </c>
      <c r="AG126" s="38">
        <v>113579</v>
      </c>
    </row>
    <row r="127" spans="1:33" hidden="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9">
        <v>44</v>
      </c>
      <c r="AE127" s="40">
        <f t="shared" si="7"/>
        <v>113580</v>
      </c>
      <c r="AF127" s="39" t="s">
        <v>87</v>
      </c>
      <c r="AG127" s="38">
        <v>113580</v>
      </c>
    </row>
    <row r="128" spans="1:33" hidden="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9">
        <v>45</v>
      </c>
      <c r="AE128" s="40">
        <f t="shared" si="7"/>
        <v>113584</v>
      </c>
      <c r="AF128" s="39" t="s">
        <v>88</v>
      </c>
      <c r="AG128" s="38">
        <v>113584</v>
      </c>
    </row>
    <row r="129" spans="1:33" hidden="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9">
        <v>46</v>
      </c>
      <c r="AE129" s="40">
        <f t="shared" si="7"/>
        <v>113585</v>
      </c>
      <c r="AF129" s="39" t="s">
        <v>89</v>
      </c>
      <c r="AG129" s="38">
        <v>113585</v>
      </c>
    </row>
    <row r="130" spans="1:33" hidden="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9">
        <v>47</v>
      </c>
      <c r="AE130" s="40">
        <f t="shared" si="7"/>
        <v>113588</v>
      </c>
      <c r="AF130" s="39" t="s">
        <v>90</v>
      </c>
      <c r="AG130" s="38">
        <v>113588</v>
      </c>
    </row>
    <row r="131" spans="1:33" hidden="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9">
        <v>48</v>
      </c>
      <c r="AE131" s="40">
        <f t="shared" si="7"/>
        <v>113596</v>
      </c>
      <c r="AF131" s="39" t="s">
        <v>91</v>
      </c>
      <c r="AG131" s="38">
        <v>113596</v>
      </c>
    </row>
    <row r="132" spans="1:33" hidden="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9">
        <v>49</v>
      </c>
      <c r="AE132" s="40">
        <f t="shared" si="7"/>
        <v>113599</v>
      </c>
      <c r="AF132" s="39" t="s">
        <v>92</v>
      </c>
      <c r="AG132" s="38">
        <v>113599</v>
      </c>
    </row>
    <row r="133" spans="1:33" hidden="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9">
        <v>50</v>
      </c>
      <c r="AE133" s="40">
        <f t="shared" si="7"/>
        <v>113642</v>
      </c>
      <c r="AF133" s="39" t="s">
        <v>93</v>
      </c>
      <c r="AG133" s="38">
        <v>113642</v>
      </c>
    </row>
    <row r="134" spans="1:33" hidden="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9">
        <v>51</v>
      </c>
      <c r="AE134" s="40">
        <f t="shared" si="7"/>
        <v>113643</v>
      </c>
      <c r="AF134" s="39" t="s">
        <v>94</v>
      </c>
      <c r="AG134" s="38">
        <v>113643</v>
      </c>
    </row>
    <row r="135" spans="1:33" hidden="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9">
        <v>52</v>
      </c>
      <c r="AE135" s="40">
        <f t="shared" si="7"/>
        <v>113644</v>
      </c>
      <c r="AF135" s="39" t="s">
        <v>95</v>
      </c>
      <c r="AG135" s="38">
        <v>113644</v>
      </c>
    </row>
    <row r="136" spans="1:33" hidden="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9">
        <v>53</v>
      </c>
      <c r="AE136" s="40">
        <f t="shared" si="7"/>
        <v>113650</v>
      </c>
      <c r="AF136" s="39" t="s">
        <v>96</v>
      </c>
      <c r="AG136" s="38">
        <v>113650</v>
      </c>
    </row>
    <row r="137" spans="1:33" hidden="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9">
        <v>54</v>
      </c>
      <c r="AE137" s="40">
        <f t="shared" si="7"/>
        <v>114500</v>
      </c>
      <c r="AF137" s="39" t="s">
        <v>97</v>
      </c>
      <c r="AG137" s="38">
        <v>114500</v>
      </c>
    </row>
    <row r="138" spans="1:33" hidden="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9">
        <v>55</v>
      </c>
      <c r="AE138" s="40">
        <f t="shared" si="7"/>
        <v>114501</v>
      </c>
      <c r="AF138" s="39" t="s">
        <v>98</v>
      </c>
      <c r="AG138" s="38">
        <v>114501</v>
      </c>
    </row>
    <row r="139" spans="1:33" hidden="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9">
        <v>56</v>
      </c>
      <c r="AE139" s="40">
        <f t="shared" si="7"/>
        <v>114502</v>
      </c>
      <c r="AF139" s="39" t="s">
        <v>99</v>
      </c>
      <c r="AG139" s="38">
        <v>114502</v>
      </c>
    </row>
    <row r="140" spans="1:33" hidden="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9">
        <v>57</v>
      </c>
      <c r="AE140" s="40">
        <f t="shared" si="7"/>
        <v>114504</v>
      </c>
      <c r="AF140" s="39" t="s">
        <v>100</v>
      </c>
      <c r="AG140" s="38">
        <v>114504</v>
      </c>
    </row>
    <row r="141" spans="1:33" hidden="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9">
        <v>58</v>
      </c>
      <c r="AE141" s="40">
        <f t="shared" si="7"/>
        <v>114505</v>
      </c>
      <c r="AF141" s="39" t="s">
        <v>101</v>
      </c>
      <c r="AG141" s="38">
        <v>114505</v>
      </c>
    </row>
    <row r="142" spans="1:33" hidden="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9">
        <v>59</v>
      </c>
      <c r="AE142" s="40">
        <f t="shared" si="7"/>
        <v>114514</v>
      </c>
      <c r="AF142" s="39" t="s">
        <v>102</v>
      </c>
      <c r="AG142" s="38">
        <v>114514</v>
      </c>
    </row>
    <row r="143" spans="1:33" hidden="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9">
        <v>60</v>
      </c>
      <c r="AE143" s="40">
        <f t="shared" si="7"/>
        <v>114520</v>
      </c>
      <c r="AF143" s="39" t="s">
        <v>103</v>
      </c>
      <c r="AG143" s="38">
        <v>114520</v>
      </c>
    </row>
    <row r="144" spans="1:33" hidden="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9">
        <v>61</v>
      </c>
      <c r="AE144" s="40">
        <f t="shared" si="7"/>
        <v>114521</v>
      </c>
      <c r="AF144" s="39" t="s">
        <v>104</v>
      </c>
      <c r="AG144" s="38">
        <v>114521</v>
      </c>
    </row>
    <row r="145" spans="1:33" hidden="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9">
        <v>62</v>
      </c>
      <c r="AE145" s="40">
        <f t="shared" si="7"/>
        <v>114522</v>
      </c>
      <c r="AF145" s="39" t="s">
        <v>105</v>
      </c>
      <c r="AG145" s="38">
        <v>114522</v>
      </c>
    </row>
    <row r="146" spans="1:33" hidden="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9">
        <v>63</v>
      </c>
      <c r="AE146" s="40">
        <f t="shared" si="7"/>
        <v>114523</v>
      </c>
      <c r="AF146" s="39" t="s">
        <v>106</v>
      </c>
      <c r="AG146" s="38">
        <v>114523</v>
      </c>
    </row>
    <row r="147" spans="1:33" hidden="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9">
        <v>64</v>
      </c>
      <c r="AE147" s="40">
        <f t="shared" si="7"/>
        <v>114525</v>
      </c>
      <c r="AF147" s="39" t="s">
        <v>107</v>
      </c>
      <c r="AG147" s="38">
        <v>114525</v>
      </c>
    </row>
    <row r="148" spans="1:33" hidden="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9">
        <v>65</v>
      </c>
      <c r="AE148" s="40">
        <f t="shared" si="7"/>
        <v>114600</v>
      </c>
      <c r="AF148" s="39" t="s">
        <v>109</v>
      </c>
      <c r="AG148" s="38" t="s">
        <v>108</v>
      </c>
    </row>
    <row r="149" spans="1:33" hidden="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9">
        <v>66</v>
      </c>
      <c r="AE149" s="40">
        <f t="shared" ref="AE149:AE212" si="8">AG149*1</f>
        <v>114610</v>
      </c>
      <c r="AF149" s="39" t="s">
        <v>110</v>
      </c>
      <c r="AG149" s="38">
        <v>114610</v>
      </c>
    </row>
    <row r="150" spans="1:33" hidden="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9">
        <v>67</v>
      </c>
      <c r="AE150" s="40">
        <f t="shared" si="8"/>
        <v>114700</v>
      </c>
      <c r="AF150" s="39" t="s">
        <v>112</v>
      </c>
      <c r="AG150" s="38" t="s">
        <v>111</v>
      </c>
    </row>
    <row r="151" spans="1:33" hidden="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9">
        <v>68</v>
      </c>
      <c r="AE151" s="40">
        <f t="shared" si="8"/>
        <v>114703</v>
      </c>
      <c r="AF151" s="39" t="s">
        <v>114</v>
      </c>
      <c r="AG151" s="38" t="s">
        <v>113</v>
      </c>
    </row>
    <row r="152" spans="1:33" hidden="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9">
        <v>69</v>
      </c>
      <c r="AE152" s="40">
        <f t="shared" si="8"/>
        <v>114750</v>
      </c>
      <c r="AF152" s="39" t="s">
        <v>115</v>
      </c>
      <c r="AG152" s="38">
        <v>114750</v>
      </c>
    </row>
    <row r="153" spans="1:33" hidden="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9">
        <v>70</v>
      </c>
      <c r="AE153" s="40">
        <f t="shared" si="8"/>
        <v>114800</v>
      </c>
      <c r="AF153" s="39" t="s">
        <v>117</v>
      </c>
      <c r="AG153" s="38" t="s">
        <v>116</v>
      </c>
    </row>
    <row r="154" spans="1:33" hidden="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9">
        <v>71</v>
      </c>
      <c r="AE154" s="40">
        <f t="shared" si="8"/>
        <v>114801</v>
      </c>
      <c r="AF154" s="39" t="s">
        <v>118</v>
      </c>
      <c r="AG154" s="38">
        <v>114801</v>
      </c>
    </row>
    <row r="155" spans="1:33" hidden="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9">
        <v>72</v>
      </c>
      <c r="AE155" s="40">
        <f t="shared" si="8"/>
        <v>114850</v>
      </c>
      <c r="AF155" s="39" t="s">
        <v>120</v>
      </c>
      <c r="AG155" s="38" t="s">
        <v>119</v>
      </c>
    </row>
    <row r="156" spans="1:33" hidden="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9">
        <v>73</v>
      </c>
      <c r="AE156" s="40">
        <f t="shared" si="8"/>
        <v>115000</v>
      </c>
      <c r="AF156" s="39" t="s">
        <v>122</v>
      </c>
      <c r="AG156" s="38" t="s">
        <v>121</v>
      </c>
    </row>
    <row r="157" spans="1:33" hidden="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9">
        <v>74</v>
      </c>
      <c r="AE157" s="40">
        <f t="shared" si="8"/>
        <v>115001</v>
      </c>
      <c r="AF157" s="39" t="s">
        <v>124</v>
      </c>
      <c r="AG157" s="38" t="s">
        <v>123</v>
      </c>
    </row>
    <row r="158" spans="1:33" hidden="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9">
        <v>75</v>
      </c>
      <c r="AE158" s="40">
        <f t="shared" si="8"/>
        <v>115004</v>
      </c>
      <c r="AF158" s="39" t="s">
        <v>125</v>
      </c>
      <c r="AG158" s="38">
        <v>115004</v>
      </c>
    </row>
    <row r="159" spans="1:33" hidden="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9">
        <v>76</v>
      </c>
      <c r="AE159" s="40">
        <f t="shared" si="8"/>
        <v>115005</v>
      </c>
      <c r="AF159" s="39" t="s">
        <v>127</v>
      </c>
      <c r="AG159" s="38" t="s">
        <v>126</v>
      </c>
    </row>
    <row r="160" spans="1:33" hidden="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9">
        <v>77</v>
      </c>
      <c r="AE160" s="40">
        <f t="shared" si="8"/>
        <v>115007</v>
      </c>
      <c r="AF160" s="39" t="s">
        <v>129</v>
      </c>
      <c r="AG160" s="38" t="s">
        <v>128</v>
      </c>
    </row>
    <row r="161" spans="1:33" hidden="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9">
        <v>78</v>
      </c>
      <c r="AE161" s="40">
        <f t="shared" si="8"/>
        <v>115008</v>
      </c>
      <c r="AF161" s="39" t="s">
        <v>130</v>
      </c>
      <c r="AG161" s="38">
        <v>115008</v>
      </c>
    </row>
    <row r="162" spans="1:33" hidden="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9">
        <v>79</v>
      </c>
      <c r="AE162" s="40">
        <f t="shared" si="8"/>
        <v>115100</v>
      </c>
      <c r="AF162" s="39" t="s">
        <v>132</v>
      </c>
      <c r="AG162" s="38" t="s">
        <v>131</v>
      </c>
    </row>
    <row r="163" spans="1:33" hidden="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9">
        <v>80</v>
      </c>
      <c r="AE163" s="40">
        <f t="shared" si="8"/>
        <v>115101</v>
      </c>
      <c r="AF163" s="39" t="s">
        <v>134</v>
      </c>
      <c r="AG163" s="38" t="s">
        <v>133</v>
      </c>
    </row>
    <row r="164" spans="1:33" hidden="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9">
        <v>81</v>
      </c>
      <c r="AE164" s="40">
        <f t="shared" si="8"/>
        <v>115102</v>
      </c>
      <c r="AF164" s="39" t="s">
        <v>136</v>
      </c>
      <c r="AG164" s="38" t="s">
        <v>135</v>
      </c>
    </row>
    <row r="165" spans="1:33" hidden="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9">
        <v>82</v>
      </c>
      <c r="AE165" s="40">
        <f t="shared" si="8"/>
        <v>115103</v>
      </c>
      <c r="AF165" s="39" t="s">
        <v>138</v>
      </c>
      <c r="AG165" s="38" t="s">
        <v>137</v>
      </c>
    </row>
    <row r="166" spans="1:33" hidden="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9">
        <v>83</v>
      </c>
      <c r="AE166" s="40">
        <f t="shared" si="8"/>
        <v>115107</v>
      </c>
      <c r="AF166" s="39" t="s">
        <v>140</v>
      </c>
      <c r="AG166" s="38" t="s">
        <v>139</v>
      </c>
    </row>
    <row r="167" spans="1:33" hidden="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9">
        <v>84</v>
      </c>
      <c r="AE167" s="40">
        <f t="shared" si="8"/>
        <v>115108</v>
      </c>
      <c r="AF167" s="39" t="s">
        <v>142</v>
      </c>
      <c r="AG167" s="38" t="s">
        <v>141</v>
      </c>
    </row>
    <row r="168" spans="1:33" hidden="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9">
        <v>85</v>
      </c>
      <c r="AE168" s="40">
        <f t="shared" si="8"/>
        <v>115109</v>
      </c>
      <c r="AF168" s="39" t="s">
        <v>144</v>
      </c>
      <c r="AG168" s="38" t="s">
        <v>143</v>
      </c>
    </row>
    <row r="169" spans="1:33" hidden="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9">
        <v>86</v>
      </c>
      <c r="AE169" s="40">
        <f t="shared" si="8"/>
        <v>115110</v>
      </c>
      <c r="AF169" s="39" t="s">
        <v>146</v>
      </c>
      <c r="AG169" s="38" t="s">
        <v>145</v>
      </c>
    </row>
    <row r="170" spans="1:33" hidden="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9">
        <v>87</v>
      </c>
      <c r="AE170" s="40">
        <f t="shared" si="8"/>
        <v>115111</v>
      </c>
      <c r="AF170" s="39" t="s">
        <v>147</v>
      </c>
      <c r="AG170" s="38">
        <v>115111</v>
      </c>
    </row>
    <row r="171" spans="1:33" hidden="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9">
        <v>88</v>
      </c>
      <c r="AE171" s="40">
        <f t="shared" si="8"/>
        <v>115112</v>
      </c>
      <c r="AF171" s="39" t="s">
        <v>149</v>
      </c>
      <c r="AG171" s="38" t="s">
        <v>148</v>
      </c>
    </row>
    <row r="172" spans="1:33" hidden="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9">
        <v>89</v>
      </c>
      <c r="AE172" s="40">
        <f t="shared" si="8"/>
        <v>115113</v>
      </c>
      <c r="AF172" s="39" t="s">
        <v>151</v>
      </c>
      <c r="AG172" s="38" t="s">
        <v>150</v>
      </c>
    </row>
    <row r="173" spans="1:33" hidden="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9">
        <v>90</v>
      </c>
      <c r="AE173" s="40">
        <f t="shared" si="8"/>
        <v>115114</v>
      </c>
      <c r="AF173" s="39" t="s">
        <v>152</v>
      </c>
      <c r="AG173" s="38">
        <v>115114</v>
      </c>
    </row>
    <row r="174" spans="1:33" hidden="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9">
        <v>91</v>
      </c>
      <c r="AE174" s="40">
        <f t="shared" si="8"/>
        <v>115115</v>
      </c>
      <c r="AF174" s="39" t="s">
        <v>154</v>
      </c>
      <c r="AG174" s="38" t="s">
        <v>153</v>
      </c>
    </row>
    <row r="175" spans="1:33" hidden="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9">
        <v>92</v>
      </c>
      <c r="AE175" s="40">
        <f t="shared" si="8"/>
        <v>115116</v>
      </c>
      <c r="AF175" s="39" t="s">
        <v>156</v>
      </c>
      <c r="AG175" s="38" t="s">
        <v>155</v>
      </c>
    </row>
    <row r="176" spans="1:33" hidden="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9">
        <v>93</v>
      </c>
      <c r="AE176" s="40">
        <f t="shared" si="8"/>
        <v>115120</v>
      </c>
      <c r="AF176" s="39" t="s">
        <v>157</v>
      </c>
      <c r="AG176" s="38">
        <v>115120</v>
      </c>
    </row>
    <row r="177" spans="1:33" hidden="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9">
        <v>94</v>
      </c>
      <c r="AE177" s="40">
        <f t="shared" si="8"/>
        <v>115121</v>
      </c>
      <c r="AF177" s="39" t="s">
        <v>158</v>
      </c>
      <c r="AG177" s="38">
        <v>115121</v>
      </c>
    </row>
    <row r="178" spans="1:33" hidden="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9">
        <v>95</v>
      </c>
      <c r="AE178" s="40">
        <f t="shared" si="8"/>
        <v>115400</v>
      </c>
      <c r="AF178" s="39" t="s">
        <v>160</v>
      </c>
      <c r="AG178" s="38" t="s">
        <v>159</v>
      </c>
    </row>
    <row r="179" spans="1:33" hidden="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9">
        <v>96</v>
      </c>
      <c r="AE179" s="40">
        <f t="shared" si="8"/>
        <v>115410</v>
      </c>
      <c r="AF179" s="39" t="s">
        <v>161</v>
      </c>
      <c r="AG179" s="38">
        <v>115410</v>
      </c>
    </row>
    <row r="180" spans="1:33" hidden="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9">
        <v>97</v>
      </c>
      <c r="AE180" s="40">
        <f t="shared" si="8"/>
        <v>115450</v>
      </c>
      <c r="AF180" s="39" t="s">
        <v>163</v>
      </c>
      <c r="AG180" s="38" t="s">
        <v>162</v>
      </c>
    </row>
    <row r="181" spans="1:33" hidden="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9">
        <v>98</v>
      </c>
      <c r="AE181" s="40">
        <f t="shared" si="8"/>
        <v>115452</v>
      </c>
      <c r="AF181" s="39" t="s">
        <v>164</v>
      </c>
      <c r="AG181" s="38">
        <v>115452</v>
      </c>
    </row>
    <row r="182" spans="1:33" hidden="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9">
        <v>99</v>
      </c>
      <c r="AE182" s="40">
        <f t="shared" si="8"/>
        <v>115500</v>
      </c>
      <c r="AF182" s="39" t="s">
        <v>166</v>
      </c>
      <c r="AG182" s="38" t="s">
        <v>165</v>
      </c>
    </row>
    <row r="183" spans="1:33" hidden="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9">
        <v>100</v>
      </c>
      <c r="AE183" s="40">
        <f t="shared" si="8"/>
        <v>115504</v>
      </c>
      <c r="AF183" s="39" t="s">
        <v>168</v>
      </c>
      <c r="AG183" s="38" t="s">
        <v>167</v>
      </c>
    </row>
    <row r="184" spans="1:33" hidden="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9">
        <v>101</v>
      </c>
      <c r="AE184" s="40">
        <f t="shared" si="8"/>
        <v>115505</v>
      </c>
      <c r="AF184" s="39" t="s">
        <v>170</v>
      </c>
      <c r="AG184" s="38" t="s">
        <v>169</v>
      </c>
    </row>
    <row r="185" spans="1:33" hidden="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9">
        <v>102</v>
      </c>
      <c r="AE185" s="40">
        <f t="shared" si="8"/>
        <v>115506</v>
      </c>
      <c r="AF185" s="39" t="s">
        <v>172</v>
      </c>
      <c r="AG185" s="38" t="s">
        <v>171</v>
      </c>
    </row>
    <row r="186" spans="1:33" hidden="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9">
        <v>103</v>
      </c>
      <c r="AE186" s="40">
        <f t="shared" si="8"/>
        <v>115507</v>
      </c>
      <c r="AF186" s="39" t="s">
        <v>173</v>
      </c>
      <c r="AG186" s="38">
        <v>115507</v>
      </c>
    </row>
    <row r="187" spans="1:33" hidden="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9">
        <v>104</v>
      </c>
      <c r="AE187" s="40">
        <f t="shared" si="8"/>
        <v>115508</v>
      </c>
      <c r="AF187" s="39" t="s">
        <v>175</v>
      </c>
      <c r="AG187" s="38" t="s">
        <v>174</v>
      </c>
    </row>
    <row r="188" spans="1:33" hidden="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9">
        <v>105</v>
      </c>
      <c r="AE188" s="40">
        <f t="shared" si="8"/>
        <v>115550</v>
      </c>
      <c r="AF188" s="39" t="s">
        <v>177</v>
      </c>
      <c r="AG188" s="38" t="s">
        <v>176</v>
      </c>
    </row>
    <row r="189" spans="1:33" hidden="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9">
        <v>106</v>
      </c>
      <c r="AE189" s="40">
        <f t="shared" si="8"/>
        <v>115570</v>
      </c>
      <c r="AF189" s="39" t="s">
        <v>179</v>
      </c>
      <c r="AG189" s="38" t="s">
        <v>178</v>
      </c>
    </row>
    <row r="190" spans="1:33" hidden="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9">
        <v>107</v>
      </c>
      <c r="AE190" s="40">
        <f t="shared" si="8"/>
        <v>115700</v>
      </c>
      <c r="AF190" s="39" t="s">
        <v>180</v>
      </c>
      <c r="AG190" s="38">
        <v>115700</v>
      </c>
    </row>
    <row r="191" spans="1:33" hidden="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9">
        <v>108</v>
      </c>
      <c r="AE191" s="40">
        <f t="shared" si="8"/>
        <v>115707</v>
      </c>
      <c r="AF191" s="39" t="s">
        <v>181</v>
      </c>
      <c r="AG191" s="38">
        <v>115707</v>
      </c>
    </row>
    <row r="192" spans="1:33" hidden="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9">
        <v>109</v>
      </c>
      <c r="AE192" s="40">
        <f t="shared" si="8"/>
        <v>115710</v>
      </c>
      <c r="AF192" s="39" t="s">
        <v>183</v>
      </c>
      <c r="AG192" s="38" t="s">
        <v>182</v>
      </c>
    </row>
    <row r="193" spans="1:33" hidden="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9">
        <v>110</v>
      </c>
      <c r="AE193" s="40">
        <f t="shared" si="8"/>
        <v>116000</v>
      </c>
      <c r="AF193" s="39" t="s">
        <v>185</v>
      </c>
      <c r="AG193" s="38" t="s">
        <v>184</v>
      </c>
    </row>
    <row r="194" spans="1:33" hidden="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9">
        <v>111</v>
      </c>
      <c r="AE194" s="40">
        <f t="shared" si="8"/>
        <v>116001</v>
      </c>
      <c r="AF194" s="39" t="s">
        <v>187</v>
      </c>
      <c r="AG194" s="38" t="s">
        <v>186</v>
      </c>
    </row>
    <row r="195" spans="1:33" hidden="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9">
        <v>112</v>
      </c>
      <c r="AE195" s="40">
        <f t="shared" si="8"/>
        <v>116002</v>
      </c>
      <c r="AF195" s="39" t="s">
        <v>189</v>
      </c>
      <c r="AG195" s="38" t="s">
        <v>188</v>
      </c>
    </row>
    <row r="196" spans="1:33" hidden="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9">
        <v>113</v>
      </c>
      <c r="AE196" s="40">
        <f t="shared" si="8"/>
        <v>116003</v>
      </c>
      <c r="AF196" s="39" t="s">
        <v>190</v>
      </c>
      <c r="AG196" s="38">
        <v>116003</v>
      </c>
    </row>
    <row r="197" spans="1:33" hidden="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9">
        <v>114</v>
      </c>
      <c r="AE197" s="40">
        <f t="shared" si="8"/>
        <v>116004</v>
      </c>
      <c r="AF197" s="39" t="s">
        <v>192</v>
      </c>
      <c r="AG197" s="38" t="s">
        <v>191</v>
      </c>
    </row>
    <row r="198" spans="1:33" hidden="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9">
        <v>115</v>
      </c>
      <c r="AE198" s="40">
        <f t="shared" si="8"/>
        <v>116005</v>
      </c>
      <c r="AF198" s="39" t="s">
        <v>194</v>
      </c>
      <c r="AG198" s="38" t="s">
        <v>193</v>
      </c>
    </row>
    <row r="199" spans="1:33" hidden="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9">
        <v>116</v>
      </c>
      <c r="AE199" s="40">
        <f t="shared" si="8"/>
        <v>116006</v>
      </c>
      <c r="AF199" s="39" t="s">
        <v>195</v>
      </c>
      <c r="AG199" s="38">
        <v>116006</v>
      </c>
    </row>
    <row r="200" spans="1:33" hidden="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9">
        <v>117</v>
      </c>
      <c r="AE200" s="40">
        <f t="shared" si="8"/>
        <v>116007</v>
      </c>
      <c r="AF200" s="39" t="s">
        <v>196</v>
      </c>
      <c r="AG200" s="38">
        <v>116007</v>
      </c>
    </row>
    <row r="201" spans="1:33" hidden="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9">
        <v>118</v>
      </c>
      <c r="AE201" s="40">
        <f t="shared" si="8"/>
        <v>116008</v>
      </c>
      <c r="AF201" s="39" t="s">
        <v>197</v>
      </c>
      <c r="AG201" s="38">
        <v>116008</v>
      </c>
    </row>
    <row r="202" spans="1:33" hidden="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9">
        <v>119</v>
      </c>
      <c r="AE202" s="40">
        <f t="shared" si="8"/>
        <v>116009</v>
      </c>
      <c r="AF202" s="39" t="s">
        <v>198</v>
      </c>
      <c r="AG202" s="38">
        <v>116009</v>
      </c>
    </row>
    <row r="203" spans="1:33" hidden="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9">
        <v>120</v>
      </c>
      <c r="AE203" s="40">
        <f t="shared" si="8"/>
        <v>116010</v>
      </c>
      <c r="AF203" s="39" t="s">
        <v>199</v>
      </c>
      <c r="AG203" s="38">
        <v>116010</v>
      </c>
    </row>
    <row r="204" spans="1:33" hidden="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9">
        <v>121</v>
      </c>
      <c r="AE204" s="40">
        <f t="shared" si="8"/>
        <v>116015</v>
      </c>
      <c r="AF204" s="39" t="s">
        <v>200</v>
      </c>
      <c r="AG204" s="38">
        <v>116015</v>
      </c>
    </row>
    <row r="205" spans="1:33" hidden="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9">
        <v>122</v>
      </c>
      <c r="AE205" s="40">
        <f t="shared" si="8"/>
        <v>116500</v>
      </c>
      <c r="AF205" s="39" t="s">
        <v>202</v>
      </c>
      <c r="AG205" s="38" t="s">
        <v>201</v>
      </c>
    </row>
    <row r="206" spans="1:33" hidden="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9">
        <v>123</v>
      </c>
      <c r="AE206" s="40">
        <f t="shared" si="8"/>
        <v>116501</v>
      </c>
      <c r="AF206" s="39" t="s">
        <v>203</v>
      </c>
      <c r="AG206" s="38">
        <v>116501</v>
      </c>
    </row>
    <row r="207" spans="1:33" hidden="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9">
        <v>124</v>
      </c>
      <c r="AE207" s="40">
        <f t="shared" si="8"/>
        <v>116504</v>
      </c>
      <c r="AF207" s="39" t="s">
        <v>204</v>
      </c>
      <c r="AG207" s="38">
        <v>116504</v>
      </c>
    </row>
    <row r="208" spans="1:33" hidden="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9">
        <v>125</v>
      </c>
      <c r="AE208" s="40">
        <f t="shared" si="8"/>
        <v>116600</v>
      </c>
      <c r="AF208" s="39" t="s">
        <v>206</v>
      </c>
      <c r="AG208" s="38" t="s">
        <v>205</v>
      </c>
    </row>
    <row r="209" spans="1:33" hidden="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9">
        <v>126</v>
      </c>
      <c r="AE209" s="40">
        <f t="shared" si="8"/>
        <v>117000</v>
      </c>
      <c r="AF209" s="39" t="s">
        <v>208</v>
      </c>
      <c r="AG209" s="38" t="s">
        <v>207</v>
      </c>
    </row>
    <row r="210" spans="1:33" hidden="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9">
        <v>127</v>
      </c>
      <c r="AE210" s="40">
        <f t="shared" si="8"/>
        <v>117001</v>
      </c>
      <c r="AF210" s="39" t="s">
        <v>210</v>
      </c>
      <c r="AG210" s="38" t="s">
        <v>209</v>
      </c>
    </row>
    <row r="211" spans="1:33" hidden="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9">
        <v>128</v>
      </c>
      <c r="AE211" s="40">
        <f t="shared" si="8"/>
        <v>117004</v>
      </c>
      <c r="AF211" s="39" t="s">
        <v>212</v>
      </c>
      <c r="AG211" s="38" t="s">
        <v>211</v>
      </c>
    </row>
    <row r="212" spans="1:33" hidden="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9">
        <v>129</v>
      </c>
      <c r="AE212" s="40">
        <f t="shared" si="8"/>
        <v>117005</v>
      </c>
      <c r="AF212" s="39" t="s">
        <v>214</v>
      </c>
      <c r="AG212" s="38" t="s">
        <v>213</v>
      </c>
    </row>
    <row r="213" spans="1:33" hidden="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9">
        <v>130</v>
      </c>
      <c r="AE213" s="40">
        <f t="shared" ref="AE213:AE276" si="9">AG213*1</f>
        <v>117006</v>
      </c>
      <c r="AF213" s="39" t="s">
        <v>215</v>
      </c>
      <c r="AG213" s="38">
        <v>117006</v>
      </c>
    </row>
    <row r="214" spans="1:33" hidden="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9">
        <v>131</v>
      </c>
      <c r="AE214" s="40">
        <f t="shared" si="9"/>
        <v>117050</v>
      </c>
      <c r="AF214" s="39" t="s">
        <v>217</v>
      </c>
      <c r="AG214" s="38" t="s">
        <v>216</v>
      </c>
    </row>
    <row r="215" spans="1:33" hidden="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9">
        <v>132</v>
      </c>
      <c r="AE215" s="40">
        <f t="shared" si="9"/>
        <v>117060</v>
      </c>
      <c r="AF215" s="39" t="s">
        <v>219</v>
      </c>
      <c r="AG215" s="38" t="s">
        <v>218</v>
      </c>
    </row>
    <row r="216" spans="1:33" hidden="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9">
        <v>133</v>
      </c>
      <c r="AE216" s="40">
        <f t="shared" si="9"/>
        <v>117100</v>
      </c>
      <c r="AF216" s="39" t="s">
        <v>221</v>
      </c>
      <c r="AG216" s="38" t="s">
        <v>220</v>
      </c>
    </row>
    <row r="217" spans="1:33" hidden="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9">
        <v>134</v>
      </c>
      <c r="AE217" s="40">
        <f t="shared" si="9"/>
        <v>117110</v>
      </c>
      <c r="AF217" s="39" t="s">
        <v>222</v>
      </c>
      <c r="AG217" s="38">
        <v>117110</v>
      </c>
    </row>
    <row r="218" spans="1:33" hidden="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9">
        <v>135</v>
      </c>
      <c r="AE218" s="40">
        <f t="shared" si="9"/>
        <v>117111</v>
      </c>
      <c r="AF218" s="39" t="s">
        <v>223</v>
      </c>
      <c r="AG218" s="38">
        <v>117111</v>
      </c>
    </row>
    <row r="219" spans="1:33" hidden="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9">
        <v>136</v>
      </c>
      <c r="AE219" s="40">
        <f t="shared" si="9"/>
        <v>117112</v>
      </c>
      <c r="AF219" s="39" t="s">
        <v>224</v>
      </c>
      <c r="AG219" s="38">
        <v>117112</v>
      </c>
    </row>
    <row r="220" spans="1:33" hidden="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9">
        <v>137</v>
      </c>
      <c r="AE220" s="40">
        <f t="shared" si="9"/>
        <v>117113</v>
      </c>
      <c r="AF220" s="39" t="s">
        <v>225</v>
      </c>
      <c r="AG220" s="38">
        <v>117113</v>
      </c>
    </row>
    <row r="221" spans="1:33" hidden="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9">
        <v>138</v>
      </c>
      <c r="AE221" s="40">
        <f t="shared" si="9"/>
        <v>117200</v>
      </c>
      <c r="AF221" s="39" t="s">
        <v>227</v>
      </c>
      <c r="AG221" s="38" t="s">
        <v>226</v>
      </c>
    </row>
    <row r="222" spans="1:33" hidden="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9">
        <v>139</v>
      </c>
      <c r="AE222" s="40">
        <f t="shared" si="9"/>
        <v>117202</v>
      </c>
      <c r="AF222" s="39" t="s">
        <v>228</v>
      </c>
      <c r="AG222" s="38">
        <v>117202</v>
      </c>
    </row>
    <row r="223" spans="1:33" hidden="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9">
        <v>140</v>
      </c>
      <c r="AE223" s="40">
        <f t="shared" si="9"/>
        <v>117203</v>
      </c>
      <c r="AF223" s="39" t="s">
        <v>229</v>
      </c>
      <c r="AG223" s="38">
        <v>117203</v>
      </c>
    </row>
    <row r="224" spans="1:33" hidden="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9">
        <v>141</v>
      </c>
      <c r="AE224" s="40">
        <f t="shared" si="9"/>
        <v>117204</v>
      </c>
      <c r="AF224" s="39" t="s">
        <v>230</v>
      </c>
      <c r="AG224" s="38">
        <v>117204</v>
      </c>
    </row>
    <row r="225" spans="1:33" hidden="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9">
        <v>142</v>
      </c>
      <c r="AE225" s="40">
        <f t="shared" si="9"/>
        <v>117205</v>
      </c>
      <c r="AF225" s="39" t="s">
        <v>231</v>
      </c>
      <c r="AG225" s="38">
        <v>117205</v>
      </c>
    </row>
    <row r="226" spans="1:33" hidden="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9">
        <v>143</v>
      </c>
      <c r="AE226" s="40">
        <f t="shared" si="9"/>
        <v>117206</v>
      </c>
      <c r="AF226" s="39" t="s">
        <v>232</v>
      </c>
      <c r="AG226" s="38">
        <v>117206</v>
      </c>
    </row>
    <row r="227" spans="1:33" hidden="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9">
        <v>144</v>
      </c>
      <c r="AE227" s="40">
        <f t="shared" si="9"/>
        <v>117500</v>
      </c>
      <c r="AF227" s="39" t="s">
        <v>234</v>
      </c>
      <c r="AG227" s="38" t="s">
        <v>233</v>
      </c>
    </row>
    <row r="228" spans="1:33" hidden="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9">
        <v>145</v>
      </c>
      <c r="AE228" s="40">
        <f t="shared" si="9"/>
        <v>117505</v>
      </c>
      <c r="AF228" s="39" t="s">
        <v>236</v>
      </c>
      <c r="AG228" s="38" t="s">
        <v>235</v>
      </c>
    </row>
    <row r="229" spans="1:33" hidden="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9">
        <v>146</v>
      </c>
      <c r="AE229" s="40">
        <f t="shared" si="9"/>
        <v>117506</v>
      </c>
      <c r="AF229" s="39" t="s">
        <v>238</v>
      </c>
      <c r="AG229" s="38" t="s">
        <v>237</v>
      </c>
    </row>
    <row r="230" spans="1:33" hidden="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9">
        <v>147</v>
      </c>
      <c r="AE230" s="40">
        <f t="shared" si="9"/>
        <v>117508</v>
      </c>
      <c r="AF230" s="39" t="s">
        <v>240</v>
      </c>
      <c r="AG230" s="38" t="s">
        <v>239</v>
      </c>
    </row>
    <row r="231" spans="1:33" hidden="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9">
        <v>148</v>
      </c>
      <c r="AE231" s="40">
        <f t="shared" si="9"/>
        <v>117509</v>
      </c>
      <c r="AF231" s="39" t="s">
        <v>241</v>
      </c>
      <c r="AG231" s="38">
        <v>117509</v>
      </c>
    </row>
    <row r="232" spans="1:33" hidden="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9">
        <v>149</v>
      </c>
      <c r="AE232" s="40">
        <f t="shared" si="9"/>
        <v>117510</v>
      </c>
      <c r="AF232" s="39" t="s">
        <v>243</v>
      </c>
      <c r="AG232" s="38" t="s">
        <v>242</v>
      </c>
    </row>
    <row r="233" spans="1:33" hidden="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9">
        <v>150</v>
      </c>
      <c r="AE233" s="40">
        <f t="shared" si="9"/>
        <v>117511</v>
      </c>
      <c r="AF233" s="39" t="s">
        <v>245</v>
      </c>
      <c r="AG233" s="38" t="s">
        <v>244</v>
      </c>
    </row>
    <row r="234" spans="1:33" hidden="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9">
        <v>151</v>
      </c>
      <c r="AE234" s="40">
        <f t="shared" si="9"/>
        <v>117512</v>
      </c>
      <c r="AF234" s="39" t="s">
        <v>246</v>
      </c>
      <c r="AG234" s="38">
        <v>117512</v>
      </c>
    </row>
    <row r="235" spans="1:33" hidden="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9">
        <v>152</v>
      </c>
      <c r="AE235" s="40">
        <f t="shared" si="9"/>
        <v>117513</v>
      </c>
      <c r="AF235" s="39" t="s">
        <v>247</v>
      </c>
      <c r="AG235" s="38">
        <v>117513</v>
      </c>
    </row>
    <row r="236" spans="1:33" hidden="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9">
        <v>153</v>
      </c>
      <c r="AE236" s="40">
        <f t="shared" si="9"/>
        <v>118000</v>
      </c>
      <c r="AF236" s="39" t="s">
        <v>249</v>
      </c>
      <c r="AG236" s="38" t="s">
        <v>248</v>
      </c>
    </row>
    <row r="237" spans="1:33" hidden="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9">
        <v>154</v>
      </c>
      <c r="AE237" s="40">
        <f t="shared" si="9"/>
        <v>118100</v>
      </c>
      <c r="AF237" s="39" t="s">
        <v>251</v>
      </c>
      <c r="AG237" s="38" t="s">
        <v>250</v>
      </c>
    </row>
    <row r="238" spans="1:33" hidden="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9">
        <v>155</v>
      </c>
      <c r="AE238" s="40">
        <f t="shared" si="9"/>
        <v>118103</v>
      </c>
      <c r="AF238" s="39" t="s">
        <v>252</v>
      </c>
      <c r="AG238" s="38">
        <v>118103</v>
      </c>
    </row>
    <row r="239" spans="1:33" hidden="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9">
        <v>156</v>
      </c>
      <c r="AE239" s="40">
        <f t="shared" si="9"/>
        <v>118200</v>
      </c>
      <c r="AF239" s="39" t="s">
        <v>253</v>
      </c>
      <c r="AG239" s="38">
        <v>118200</v>
      </c>
    </row>
    <row r="240" spans="1:33" hidden="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9">
        <v>157</v>
      </c>
      <c r="AE240" s="40">
        <f t="shared" si="9"/>
        <v>118201</v>
      </c>
      <c r="AF240" s="39" t="s">
        <v>254</v>
      </c>
      <c r="AG240" s="38">
        <v>118201</v>
      </c>
    </row>
    <row r="241" spans="1:33" hidden="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9">
        <v>158</v>
      </c>
      <c r="AE241" s="40">
        <f t="shared" si="9"/>
        <v>118300</v>
      </c>
      <c r="AF241" s="39" t="s">
        <v>255</v>
      </c>
      <c r="AG241" s="38">
        <v>118300</v>
      </c>
    </row>
    <row r="242" spans="1:33" hidden="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9">
        <v>159</v>
      </c>
      <c r="AE242" s="40">
        <f t="shared" si="9"/>
        <v>118500</v>
      </c>
      <c r="AF242" s="39" t="s">
        <v>257</v>
      </c>
      <c r="AG242" s="38" t="s">
        <v>256</v>
      </c>
    </row>
    <row r="243" spans="1:33" hidden="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9">
        <v>160</v>
      </c>
      <c r="AE243" s="40">
        <f t="shared" si="9"/>
        <v>119000</v>
      </c>
      <c r="AF243" s="39" t="s">
        <v>259</v>
      </c>
      <c r="AG243" s="38" t="s">
        <v>258</v>
      </c>
    </row>
    <row r="244" spans="1:33" hidden="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9">
        <v>161</v>
      </c>
      <c r="AE244" s="40">
        <f t="shared" si="9"/>
        <v>119002</v>
      </c>
      <c r="AF244" s="39" t="s">
        <v>261</v>
      </c>
      <c r="AG244" s="38" t="s">
        <v>260</v>
      </c>
    </row>
    <row r="245" spans="1:33" hidden="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9">
        <v>162</v>
      </c>
      <c r="AE245" s="40">
        <f t="shared" si="9"/>
        <v>119003</v>
      </c>
      <c r="AF245" s="39" t="s">
        <v>263</v>
      </c>
      <c r="AG245" s="38" t="s">
        <v>262</v>
      </c>
    </row>
    <row r="246" spans="1:33" hidden="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9">
        <v>163</v>
      </c>
      <c r="AE246" s="40">
        <f t="shared" si="9"/>
        <v>119005</v>
      </c>
      <c r="AF246" s="39" t="s">
        <v>264</v>
      </c>
      <c r="AG246" s="38">
        <v>119005</v>
      </c>
    </row>
    <row r="247" spans="1:33" hidden="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9">
        <v>164</v>
      </c>
      <c r="AE247" s="40">
        <f t="shared" si="9"/>
        <v>119100</v>
      </c>
      <c r="AF247" s="39" t="s">
        <v>266</v>
      </c>
      <c r="AG247" s="38" t="s">
        <v>265</v>
      </c>
    </row>
    <row r="248" spans="1:33" hidden="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9">
        <v>165</v>
      </c>
      <c r="AE248" s="40">
        <f t="shared" si="9"/>
        <v>119101</v>
      </c>
      <c r="AF248" s="39" t="s">
        <v>267</v>
      </c>
      <c r="AG248" s="38">
        <v>119101</v>
      </c>
    </row>
    <row r="249" spans="1:33" hidden="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9">
        <v>166</v>
      </c>
      <c r="AE249" s="40">
        <f t="shared" si="9"/>
        <v>119200</v>
      </c>
      <c r="AF249" s="39" t="s">
        <v>269</v>
      </c>
      <c r="AG249" s="38" t="s">
        <v>268</v>
      </c>
    </row>
    <row r="250" spans="1:33" hidden="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9">
        <v>167</v>
      </c>
      <c r="AE250" s="40">
        <f t="shared" si="9"/>
        <v>119500</v>
      </c>
      <c r="AF250" s="39" t="s">
        <v>271</v>
      </c>
      <c r="AG250" s="38" t="s">
        <v>270</v>
      </c>
    </row>
    <row r="251" spans="1:33" hidden="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9">
        <v>168</v>
      </c>
      <c r="AE251" s="40">
        <f t="shared" si="9"/>
        <v>119503</v>
      </c>
      <c r="AF251" s="39" t="s">
        <v>273</v>
      </c>
      <c r="AG251" s="38" t="s">
        <v>272</v>
      </c>
    </row>
    <row r="252" spans="1:33" hidden="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9">
        <v>169</v>
      </c>
      <c r="AE252" s="40">
        <f t="shared" si="9"/>
        <v>119504</v>
      </c>
      <c r="AF252" s="39" t="s">
        <v>274</v>
      </c>
      <c r="AG252" s="38">
        <v>119504</v>
      </c>
    </row>
    <row r="253" spans="1:33" hidden="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9">
        <v>170</v>
      </c>
      <c r="AE253" s="40">
        <f t="shared" si="9"/>
        <v>119505</v>
      </c>
      <c r="AF253" s="39" t="s">
        <v>276</v>
      </c>
      <c r="AG253" s="38" t="s">
        <v>275</v>
      </c>
    </row>
    <row r="254" spans="1:33" hidden="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9">
        <v>171</v>
      </c>
      <c r="AE254" s="40">
        <f t="shared" si="9"/>
        <v>119506</v>
      </c>
      <c r="AF254" s="39" t="s">
        <v>277</v>
      </c>
      <c r="AG254" s="38">
        <v>119506</v>
      </c>
    </row>
    <row r="255" spans="1:33" hidden="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9">
        <v>172</v>
      </c>
      <c r="AE255" s="40">
        <f t="shared" si="9"/>
        <v>119510</v>
      </c>
      <c r="AF255" s="39" t="s">
        <v>279</v>
      </c>
      <c r="AG255" s="38" t="s">
        <v>278</v>
      </c>
    </row>
    <row r="256" spans="1:33" hidden="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9">
        <v>173</v>
      </c>
      <c r="AE256" s="40">
        <f t="shared" si="9"/>
        <v>119600</v>
      </c>
      <c r="AF256" s="39" t="s">
        <v>281</v>
      </c>
      <c r="AG256" s="38" t="s">
        <v>280</v>
      </c>
    </row>
    <row r="257" spans="1:33" hidden="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9">
        <v>174</v>
      </c>
      <c r="AE257" s="40">
        <f t="shared" si="9"/>
        <v>119604</v>
      </c>
      <c r="AF257" s="39" t="s">
        <v>283</v>
      </c>
      <c r="AG257" s="38" t="s">
        <v>282</v>
      </c>
    </row>
    <row r="258" spans="1:33" hidden="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9">
        <v>175</v>
      </c>
      <c r="AE258" s="40">
        <f t="shared" si="9"/>
        <v>119606</v>
      </c>
      <c r="AF258" s="39" t="s">
        <v>285</v>
      </c>
      <c r="AG258" s="38" t="s">
        <v>284</v>
      </c>
    </row>
    <row r="259" spans="1:33" hidden="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9">
        <v>176</v>
      </c>
      <c r="AE259" s="40">
        <f t="shared" si="9"/>
        <v>119610</v>
      </c>
      <c r="AF259" s="39" t="s">
        <v>286</v>
      </c>
      <c r="AG259" s="38">
        <v>119610</v>
      </c>
    </row>
    <row r="260" spans="1:33" hidden="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9">
        <v>177</v>
      </c>
      <c r="AE260" s="40">
        <f t="shared" si="9"/>
        <v>119700</v>
      </c>
      <c r="AF260" s="39" t="s">
        <v>288</v>
      </c>
      <c r="AG260" s="38" t="s">
        <v>287</v>
      </c>
    </row>
    <row r="261" spans="1:33" hidden="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9">
        <v>178</v>
      </c>
      <c r="AE261" s="40">
        <f t="shared" si="9"/>
        <v>120000</v>
      </c>
      <c r="AF261" s="39" t="s">
        <v>290</v>
      </c>
      <c r="AG261" s="38" t="s">
        <v>289</v>
      </c>
    </row>
    <row r="262" spans="1:33" hidden="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9">
        <v>179</v>
      </c>
      <c r="AE262" s="40">
        <f t="shared" si="9"/>
        <v>120002</v>
      </c>
      <c r="AF262" s="39" t="s">
        <v>292</v>
      </c>
      <c r="AG262" s="38" t="s">
        <v>291</v>
      </c>
    </row>
    <row r="263" spans="1:33" hidden="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9">
        <v>180</v>
      </c>
      <c r="AE263" s="40">
        <f t="shared" si="9"/>
        <v>120003</v>
      </c>
      <c r="AF263" s="39" t="s">
        <v>293</v>
      </c>
      <c r="AG263" s="38">
        <v>120003</v>
      </c>
    </row>
    <row r="264" spans="1:33" hidden="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9">
        <v>181</v>
      </c>
      <c r="AE264" s="40">
        <f t="shared" si="9"/>
        <v>120004</v>
      </c>
      <c r="AF264" s="39" t="s">
        <v>295</v>
      </c>
      <c r="AG264" s="38" t="s">
        <v>294</v>
      </c>
    </row>
    <row r="265" spans="1:33" hidden="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9">
        <v>182</v>
      </c>
      <c r="AE265" s="40">
        <f t="shared" si="9"/>
        <v>120005</v>
      </c>
      <c r="AF265" s="39" t="s">
        <v>297</v>
      </c>
      <c r="AG265" s="38" t="s">
        <v>296</v>
      </c>
    </row>
    <row r="266" spans="1:33" hidden="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9">
        <v>183</v>
      </c>
      <c r="AE266" s="40">
        <f t="shared" si="9"/>
        <v>120006</v>
      </c>
      <c r="AF266" s="39" t="s">
        <v>299</v>
      </c>
      <c r="AG266" s="38" t="s">
        <v>298</v>
      </c>
    </row>
    <row r="267" spans="1:33" hidden="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9">
        <v>184</v>
      </c>
      <c r="AE267" s="40">
        <f t="shared" si="9"/>
        <v>120007</v>
      </c>
      <c r="AF267" s="39" t="s">
        <v>301</v>
      </c>
      <c r="AG267" s="38" t="s">
        <v>300</v>
      </c>
    </row>
    <row r="268" spans="1:33" hidden="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9">
        <v>185</v>
      </c>
      <c r="AE268" s="40">
        <f t="shared" si="9"/>
        <v>120013</v>
      </c>
      <c r="AF268" s="39" t="s">
        <v>302</v>
      </c>
      <c r="AG268" s="38">
        <v>120013</v>
      </c>
    </row>
    <row r="269" spans="1:33" hidden="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9">
        <v>186</v>
      </c>
      <c r="AE269" s="40">
        <f t="shared" si="9"/>
        <v>120100</v>
      </c>
      <c r="AF269" s="39" t="s">
        <v>304</v>
      </c>
      <c r="AG269" s="38" t="s">
        <v>303</v>
      </c>
    </row>
    <row r="270" spans="1:33" hidden="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9">
        <v>187</v>
      </c>
      <c r="AE270" s="40">
        <f t="shared" si="9"/>
        <v>120101</v>
      </c>
      <c r="AF270" s="39" t="s">
        <v>305</v>
      </c>
      <c r="AG270" s="38">
        <v>120101</v>
      </c>
    </row>
    <row r="271" spans="1:33" hidden="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9">
        <v>188</v>
      </c>
      <c r="AE271" s="40">
        <f t="shared" si="9"/>
        <v>120102</v>
      </c>
      <c r="AF271" s="39" t="s">
        <v>306</v>
      </c>
      <c r="AG271" s="38">
        <v>120102</v>
      </c>
    </row>
    <row r="272" spans="1:33" hidden="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9">
        <v>189</v>
      </c>
      <c r="AE272" s="40">
        <f t="shared" si="9"/>
        <v>120103</v>
      </c>
      <c r="AF272" s="39" t="s">
        <v>307</v>
      </c>
      <c r="AG272" s="38">
        <v>120103</v>
      </c>
    </row>
    <row r="273" spans="1:33" hidden="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9">
        <v>190</v>
      </c>
      <c r="AE273" s="40">
        <f t="shared" si="9"/>
        <v>120300</v>
      </c>
      <c r="AF273" s="39" t="s">
        <v>309</v>
      </c>
      <c r="AG273" s="38" t="s">
        <v>308</v>
      </c>
    </row>
    <row r="274" spans="1:33" hidden="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9">
        <v>191</v>
      </c>
      <c r="AE274" s="40">
        <f t="shared" si="9"/>
        <v>120400</v>
      </c>
      <c r="AF274" s="39" t="s">
        <v>311</v>
      </c>
      <c r="AG274" s="38" t="s">
        <v>310</v>
      </c>
    </row>
    <row r="275" spans="1:33" hidden="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9">
        <v>192</v>
      </c>
      <c r="AE275" s="40">
        <f t="shared" si="9"/>
        <v>121000</v>
      </c>
      <c r="AF275" s="39" t="s">
        <v>313</v>
      </c>
      <c r="AG275" s="38" t="s">
        <v>312</v>
      </c>
    </row>
    <row r="276" spans="1:33" hidden="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9">
        <v>193</v>
      </c>
      <c r="AE276" s="40">
        <f t="shared" si="9"/>
        <v>121009</v>
      </c>
      <c r="AF276" s="39" t="s">
        <v>314</v>
      </c>
      <c r="AG276" s="38">
        <v>121009</v>
      </c>
    </row>
    <row r="277" spans="1:33" hidden="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9">
        <v>194</v>
      </c>
      <c r="AE277" s="40">
        <f t="shared" ref="AE277:AE340" si="10">AG277*1</f>
        <v>122000</v>
      </c>
      <c r="AF277" s="39" t="s">
        <v>316</v>
      </c>
      <c r="AG277" s="38" t="s">
        <v>315</v>
      </c>
    </row>
    <row r="278" spans="1:33" hidden="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9">
        <v>195</v>
      </c>
      <c r="AE278" s="40">
        <f t="shared" si="10"/>
        <v>122001</v>
      </c>
      <c r="AF278" s="39" t="s">
        <v>318</v>
      </c>
      <c r="AG278" s="38" t="s">
        <v>317</v>
      </c>
    </row>
    <row r="279" spans="1:33" hidden="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9">
        <v>196</v>
      </c>
      <c r="AE279" s="40">
        <f t="shared" si="10"/>
        <v>122002</v>
      </c>
      <c r="AF279" s="39" t="s">
        <v>319</v>
      </c>
      <c r="AG279" s="38">
        <v>122002</v>
      </c>
    </row>
    <row r="280" spans="1:33" hidden="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9">
        <v>197</v>
      </c>
      <c r="AE280" s="40">
        <f t="shared" si="10"/>
        <v>122007</v>
      </c>
      <c r="AF280" s="39" t="s">
        <v>320</v>
      </c>
      <c r="AG280" s="38">
        <v>122007</v>
      </c>
    </row>
    <row r="281" spans="1:33" hidden="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9">
        <v>198</v>
      </c>
      <c r="AE281" s="40">
        <f t="shared" si="10"/>
        <v>122500</v>
      </c>
      <c r="AF281" s="39" t="s">
        <v>322</v>
      </c>
      <c r="AG281" s="38" t="s">
        <v>321</v>
      </c>
    </row>
    <row r="282" spans="1:33" hidden="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9">
        <v>199</v>
      </c>
      <c r="AE282" s="40">
        <f t="shared" si="10"/>
        <v>122501</v>
      </c>
      <c r="AF282" s="39" t="s">
        <v>323</v>
      </c>
      <c r="AG282" s="38">
        <v>122501</v>
      </c>
    </row>
    <row r="283" spans="1:33" hidden="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9">
        <v>200</v>
      </c>
      <c r="AE283" s="40">
        <f t="shared" si="10"/>
        <v>122506</v>
      </c>
      <c r="AF283" s="39" t="s">
        <v>324</v>
      </c>
      <c r="AG283" s="38">
        <v>122506</v>
      </c>
    </row>
    <row r="284" spans="1:33" hidden="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9">
        <v>201</v>
      </c>
      <c r="AE284" s="40">
        <f t="shared" si="10"/>
        <v>122507</v>
      </c>
      <c r="AF284" s="39" t="s">
        <v>325</v>
      </c>
      <c r="AG284" s="38">
        <v>122507</v>
      </c>
    </row>
    <row r="285" spans="1:33" hidden="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9">
        <v>202</v>
      </c>
      <c r="AE285" s="40">
        <f t="shared" si="10"/>
        <v>122508</v>
      </c>
      <c r="AF285" s="39" t="s">
        <v>327</v>
      </c>
      <c r="AG285" s="38" t="s">
        <v>326</v>
      </c>
    </row>
    <row r="286" spans="1:33" hidden="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9">
        <v>203</v>
      </c>
      <c r="AE286" s="40">
        <f t="shared" si="10"/>
        <v>122509</v>
      </c>
      <c r="AF286" s="39" t="s">
        <v>329</v>
      </c>
      <c r="AG286" s="38" t="s">
        <v>328</v>
      </c>
    </row>
    <row r="287" spans="1:33" hidden="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9">
        <v>204</v>
      </c>
      <c r="AE287" s="40">
        <f t="shared" si="10"/>
        <v>122600</v>
      </c>
      <c r="AF287" s="39" t="s">
        <v>331</v>
      </c>
      <c r="AG287" s="38" t="s">
        <v>330</v>
      </c>
    </row>
    <row r="288" spans="1:33" hidden="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9">
        <v>205</v>
      </c>
      <c r="AE288" s="40">
        <f t="shared" si="10"/>
        <v>122700</v>
      </c>
      <c r="AF288" s="39" t="s">
        <v>333</v>
      </c>
      <c r="AG288" s="38" t="s">
        <v>332</v>
      </c>
    </row>
    <row r="289" spans="1:33" hidden="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9">
        <v>206</v>
      </c>
      <c r="AE289" s="40">
        <f t="shared" si="10"/>
        <v>122702</v>
      </c>
      <c r="AF289" s="39" t="s">
        <v>334</v>
      </c>
      <c r="AG289" s="38">
        <v>122702</v>
      </c>
    </row>
    <row r="290" spans="1:33" hidden="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9">
        <v>207</v>
      </c>
      <c r="AE290" s="40">
        <f t="shared" si="10"/>
        <v>122800</v>
      </c>
      <c r="AF290" s="39" t="s">
        <v>336</v>
      </c>
      <c r="AG290" s="38" t="s">
        <v>335</v>
      </c>
    </row>
    <row r="291" spans="1:33" hidden="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9">
        <v>208</v>
      </c>
      <c r="AE291" s="40">
        <f t="shared" si="10"/>
        <v>122900</v>
      </c>
      <c r="AF291" s="39" t="s">
        <v>338</v>
      </c>
      <c r="AG291" s="38" t="s">
        <v>337</v>
      </c>
    </row>
    <row r="292" spans="1:33" hidden="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9">
        <v>209</v>
      </c>
      <c r="AE292" s="40">
        <f t="shared" si="10"/>
        <v>123000</v>
      </c>
      <c r="AF292" s="39" t="s">
        <v>340</v>
      </c>
      <c r="AG292" s="38" t="s">
        <v>339</v>
      </c>
    </row>
    <row r="293" spans="1:33" hidden="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9">
        <v>210</v>
      </c>
      <c r="AE293" s="40">
        <f t="shared" si="10"/>
        <v>123006</v>
      </c>
      <c r="AF293" s="39" t="s">
        <v>342</v>
      </c>
      <c r="AG293" s="38" t="s">
        <v>341</v>
      </c>
    </row>
    <row r="294" spans="1:33" hidden="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9">
        <v>211</v>
      </c>
      <c r="AE294" s="40">
        <f t="shared" si="10"/>
        <v>123007</v>
      </c>
      <c r="AF294" s="39" t="s">
        <v>344</v>
      </c>
      <c r="AG294" s="38" t="s">
        <v>343</v>
      </c>
    </row>
    <row r="295" spans="1:33" hidden="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9">
        <v>212</v>
      </c>
      <c r="AE295" s="40">
        <f t="shared" si="10"/>
        <v>123008</v>
      </c>
      <c r="AF295" s="39" t="s">
        <v>345</v>
      </c>
      <c r="AG295" s="38">
        <v>123008</v>
      </c>
    </row>
    <row r="296" spans="1:33" hidden="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9">
        <v>213</v>
      </c>
      <c r="AE296" s="40">
        <f t="shared" si="10"/>
        <v>123100</v>
      </c>
      <c r="AF296" s="39" t="s">
        <v>347</v>
      </c>
      <c r="AG296" s="38" t="s">
        <v>346</v>
      </c>
    </row>
    <row r="297" spans="1:33" hidden="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9">
        <v>214</v>
      </c>
      <c r="AE297" s="40">
        <f t="shared" si="10"/>
        <v>123101</v>
      </c>
      <c r="AF297" s="39" t="s">
        <v>349</v>
      </c>
      <c r="AG297" s="38" t="s">
        <v>348</v>
      </c>
    </row>
    <row r="298" spans="1:33" hidden="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9">
        <v>215</v>
      </c>
      <c r="AE298" s="40">
        <f t="shared" si="10"/>
        <v>123102</v>
      </c>
      <c r="AF298" s="39" t="s">
        <v>351</v>
      </c>
      <c r="AG298" s="38" t="s">
        <v>350</v>
      </c>
    </row>
    <row r="299" spans="1:33" hidden="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9">
        <v>216</v>
      </c>
      <c r="AE299" s="40">
        <f t="shared" si="10"/>
        <v>123103</v>
      </c>
      <c r="AF299" s="39" t="s">
        <v>352</v>
      </c>
      <c r="AG299" s="38">
        <v>123103</v>
      </c>
    </row>
    <row r="300" spans="1:33" hidden="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9">
        <v>217</v>
      </c>
      <c r="AE300" s="40">
        <f t="shared" si="10"/>
        <v>123104</v>
      </c>
      <c r="AF300" s="39" t="s">
        <v>353</v>
      </c>
      <c r="AG300" s="38">
        <v>123104</v>
      </c>
    </row>
    <row r="301" spans="1:33" hidden="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9">
        <v>218</v>
      </c>
      <c r="AE301" s="40">
        <f t="shared" si="10"/>
        <v>123150</v>
      </c>
      <c r="AF301" s="39" t="s">
        <v>354</v>
      </c>
      <c r="AG301" s="38">
        <v>123150</v>
      </c>
    </row>
    <row r="302" spans="1:33" hidden="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9">
        <v>219</v>
      </c>
      <c r="AE302" s="40">
        <f t="shared" si="10"/>
        <v>123200</v>
      </c>
      <c r="AF302" s="39" t="s">
        <v>356</v>
      </c>
      <c r="AG302" s="38" t="s">
        <v>355</v>
      </c>
    </row>
    <row r="303" spans="1:33" hidden="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9">
        <v>220</v>
      </c>
      <c r="AE303" s="40">
        <f t="shared" si="10"/>
        <v>123202</v>
      </c>
      <c r="AF303" s="39" t="s">
        <v>358</v>
      </c>
      <c r="AG303" s="38" t="s">
        <v>357</v>
      </c>
    </row>
    <row r="304" spans="1:33" hidden="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9">
        <v>221</v>
      </c>
      <c r="AE304" s="40">
        <f t="shared" si="10"/>
        <v>123203</v>
      </c>
      <c r="AF304" s="39" t="s">
        <v>359</v>
      </c>
      <c r="AG304" s="38">
        <v>123203</v>
      </c>
    </row>
    <row r="305" spans="1:33" hidden="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9">
        <v>222</v>
      </c>
      <c r="AE305" s="40">
        <f t="shared" si="10"/>
        <v>123205</v>
      </c>
      <c r="AF305" s="39" t="s">
        <v>360</v>
      </c>
      <c r="AG305" s="38">
        <v>123205</v>
      </c>
    </row>
    <row r="306" spans="1:33" hidden="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9">
        <v>223</v>
      </c>
      <c r="AE306" s="40">
        <f t="shared" si="10"/>
        <v>123300</v>
      </c>
      <c r="AF306" s="39" t="s">
        <v>362</v>
      </c>
      <c r="AG306" s="38" t="s">
        <v>361</v>
      </c>
    </row>
    <row r="307" spans="1:33" hidden="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9">
        <v>224</v>
      </c>
      <c r="AE307" s="40">
        <f t="shared" si="10"/>
        <v>123302</v>
      </c>
      <c r="AF307" s="39" t="s">
        <v>364</v>
      </c>
      <c r="AG307" s="38" t="s">
        <v>363</v>
      </c>
    </row>
    <row r="308" spans="1:33" hidden="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9">
        <v>225</v>
      </c>
      <c r="AE308" s="40">
        <f t="shared" si="10"/>
        <v>123305</v>
      </c>
      <c r="AF308" s="39" t="s">
        <v>366</v>
      </c>
      <c r="AG308" s="38" t="s">
        <v>365</v>
      </c>
    </row>
    <row r="309" spans="1:33" hidden="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9">
        <v>226</v>
      </c>
      <c r="AE309" s="40">
        <f t="shared" si="10"/>
        <v>124603</v>
      </c>
      <c r="AF309" s="39" t="s">
        <v>367</v>
      </c>
      <c r="AG309" s="38">
        <v>124603</v>
      </c>
    </row>
    <row r="310" spans="1:33" hidden="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9">
        <v>227</v>
      </c>
      <c r="AE310" s="40">
        <f t="shared" si="10"/>
        <v>126000</v>
      </c>
      <c r="AF310" s="39" t="s">
        <v>369</v>
      </c>
      <c r="AG310" s="38" t="s">
        <v>368</v>
      </c>
    </row>
    <row r="311" spans="1:33" hidden="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9">
        <v>228</v>
      </c>
      <c r="AE311" s="40">
        <f t="shared" si="10"/>
        <v>126200</v>
      </c>
      <c r="AF311" s="39" t="s">
        <v>371</v>
      </c>
      <c r="AG311" s="38" t="s">
        <v>370</v>
      </c>
    </row>
    <row r="312" spans="1:33" hidden="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9">
        <v>229</v>
      </c>
      <c r="AE312" s="40">
        <f t="shared" si="10"/>
        <v>126300</v>
      </c>
      <c r="AF312" s="39" t="s">
        <v>373</v>
      </c>
      <c r="AG312" s="38" t="s">
        <v>372</v>
      </c>
    </row>
    <row r="313" spans="1:33" hidden="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9">
        <v>230</v>
      </c>
      <c r="AE313" s="40">
        <f t="shared" si="10"/>
        <v>126303</v>
      </c>
      <c r="AF313" s="39" t="s">
        <v>374</v>
      </c>
      <c r="AG313" s="38">
        <v>126303</v>
      </c>
    </row>
    <row r="314" spans="1:33" hidden="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9">
        <v>231</v>
      </c>
      <c r="AE314" s="40">
        <f t="shared" si="10"/>
        <v>126400</v>
      </c>
      <c r="AF314" s="39" t="s">
        <v>376</v>
      </c>
      <c r="AG314" s="38" t="s">
        <v>375</v>
      </c>
    </row>
    <row r="315" spans="1:33" hidden="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9">
        <v>232</v>
      </c>
      <c r="AE315" s="40">
        <f t="shared" si="10"/>
        <v>126401</v>
      </c>
      <c r="AF315" s="39" t="s">
        <v>377</v>
      </c>
      <c r="AG315" s="38">
        <v>126401</v>
      </c>
    </row>
    <row r="316" spans="1:33" hidden="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9">
        <v>233</v>
      </c>
      <c r="AE316" s="40">
        <f t="shared" si="10"/>
        <v>126402</v>
      </c>
      <c r="AF316" s="39" t="s">
        <v>378</v>
      </c>
      <c r="AG316" s="38">
        <v>126402</v>
      </c>
    </row>
    <row r="317" spans="1:33" hidden="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9">
        <v>234</v>
      </c>
      <c r="AE317" s="40">
        <f t="shared" si="10"/>
        <v>126450</v>
      </c>
      <c r="AF317" s="39" t="s">
        <v>380</v>
      </c>
      <c r="AG317" s="38" t="s">
        <v>379</v>
      </c>
    </row>
    <row r="318" spans="1:33" hidden="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9">
        <v>235</v>
      </c>
      <c r="AE318" s="40">
        <f t="shared" si="10"/>
        <v>126500</v>
      </c>
      <c r="AF318" s="39" t="s">
        <v>382</v>
      </c>
      <c r="AG318" s="38" t="s">
        <v>381</v>
      </c>
    </row>
    <row r="319" spans="1:33" hidden="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9">
        <v>236</v>
      </c>
      <c r="AE319" s="40">
        <f t="shared" si="10"/>
        <v>126501</v>
      </c>
      <c r="AF319" s="39" t="s">
        <v>384</v>
      </c>
      <c r="AG319" s="38" t="s">
        <v>383</v>
      </c>
    </row>
    <row r="320" spans="1:33" hidden="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9">
        <v>237</v>
      </c>
      <c r="AE320" s="40">
        <f t="shared" si="10"/>
        <v>126502</v>
      </c>
      <c r="AF320" s="39" t="s">
        <v>385</v>
      </c>
      <c r="AG320" s="38">
        <v>126502</v>
      </c>
    </row>
    <row r="321" spans="1:33" hidden="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9">
        <v>238</v>
      </c>
      <c r="AE321" s="40">
        <f t="shared" si="10"/>
        <v>126503</v>
      </c>
      <c r="AF321" s="39" t="s">
        <v>386</v>
      </c>
      <c r="AG321" s="38">
        <v>126503</v>
      </c>
    </row>
    <row r="322" spans="1:33" hidden="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9">
        <v>239</v>
      </c>
      <c r="AE322" s="40">
        <f t="shared" si="10"/>
        <v>126700</v>
      </c>
      <c r="AF322" s="39" t="s">
        <v>388</v>
      </c>
      <c r="AG322" s="38" t="s">
        <v>387</v>
      </c>
    </row>
    <row r="323" spans="1:33" hidden="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9">
        <v>240</v>
      </c>
      <c r="AE323" s="40">
        <f t="shared" si="10"/>
        <v>126701</v>
      </c>
      <c r="AF323" s="39" t="s">
        <v>389</v>
      </c>
      <c r="AG323" s="38">
        <v>126701</v>
      </c>
    </row>
    <row r="324" spans="1:33" hidden="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9">
        <v>241</v>
      </c>
      <c r="AE324" s="40">
        <f t="shared" si="10"/>
        <v>126702</v>
      </c>
      <c r="AF324" s="39" t="s">
        <v>390</v>
      </c>
      <c r="AG324" s="38">
        <v>126702</v>
      </c>
    </row>
    <row r="325" spans="1:33" hidden="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9">
        <v>242</v>
      </c>
      <c r="AE325" s="40">
        <f t="shared" si="10"/>
        <v>126703</v>
      </c>
      <c r="AF325" s="39" t="s">
        <v>391</v>
      </c>
      <c r="AG325" s="38">
        <v>126703</v>
      </c>
    </row>
    <row r="326" spans="1:33" hidden="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9">
        <v>243</v>
      </c>
      <c r="AE326" s="40">
        <f t="shared" si="10"/>
        <v>126900</v>
      </c>
      <c r="AF326" s="39" t="s">
        <v>393</v>
      </c>
      <c r="AG326" s="38" t="s">
        <v>392</v>
      </c>
    </row>
    <row r="327" spans="1:33" hidden="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9">
        <v>244</v>
      </c>
      <c r="AE327" s="40">
        <f t="shared" si="10"/>
        <v>126904</v>
      </c>
      <c r="AF327" s="39" t="s">
        <v>394</v>
      </c>
      <c r="AG327" s="38">
        <v>126904</v>
      </c>
    </row>
    <row r="328" spans="1:33" hidden="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9">
        <v>245</v>
      </c>
      <c r="AE328" s="40">
        <f t="shared" si="10"/>
        <v>127100</v>
      </c>
      <c r="AF328" s="39" t="s">
        <v>396</v>
      </c>
      <c r="AG328" s="38" t="s">
        <v>395</v>
      </c>
    </row>
    <row r="329" spans="1:33" hidden="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9">
        <v>246</v>
      </c>
      <c r="AE329" s="40">
        <f t="shared" si="10"/>
        <v>127200</v>
      </c>
      <c r="AF329" s="39" t="s">
        <v>398</v>
      </c>
      <c r="AG329" s="38" t="s">
        <v>397</v>
      </c>
    </row>
    <row r="330" spans="1:33" hidden="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9">
        <v>247</v>
      </c>
      <c r="AE330" s="40">
        <f t="shared" si="10"/>
        <v>127300</v>
      </c>
      <c r="AF330" s="39" t="s">
        <v>400</v>
      </c>
      <c r="AG330" s="38" t="s">
        <v>399</v>
      </c>
    </row>
    <row r="331" spans="1:33" hidden="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9">
        <v>248</v>
      </c>
      <c r="AE331" s="40">
        <f t="shared" si="10"/>
        <v>127400</v>
      </c>
      <c r="AF331" s="39" t="s">
        <v>402</v>
      </c>
      <c r="AG331" s="38" t="s">
        <v>401</v>
      </c>
    </row>
    <row r="332" spans="1:33" hidden="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9">
        <v>249</v>
      </c>
      <c r="AE332" s="40">
        <f t="shared" si="10"/>
        <v>127450</v>
      </c>
      <c r="AF332" s="39" t="s">
        <v>404</v>
      </c>
      <c r="AG332" s="38" t="s">
        <v>403</v>
      </c>
    </row>
    <row r="333" spans="1:33" hidden="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9">
        <v>250</v>
      </c>
      <c r="AE333" s="40">
        <f t="shared" si="10"/>
        <v>127460</v>
      </c>
      <c r="AF333" s="39" t="s">
        <v>406</v>
      </c>
      <c r="AG333" s="38" t="s">
        <v>405</v>
      </c>
    </row>
    <row r="334" spans="1:33" hidden="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9">
        <v>251</v>
      </c>
      <c r="AE334" s="40">
        <f t="shared" si="10"/>
        <v>127470</v>
      </c>
      <c r="AF334" s="39" t="s">
        <v>408</v>
      </c>
      <c r="AG334" s="38" t="s">
        <v>407</v>
      </c>
    </row>
    <row r="335" spans="1:33" hidden="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9">
        <v>252</v>
      </c>
      <c r="AE335" s="40">
        <f t="shared" si="10"/>
        <v>127480</v>
      </c>
      <c r="AF335" s="39" t="s">
        <v>410</v>
      </c>
      <c r="AG335" s="38" t="s">
        <v>409</v>
      </c>
    </row>
    <row r="336" spans="1:33" hidden="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9">
        <v>253</v>
      </c>
      <c r="AE336" s="40">
        <f t="shared" si="10"/>
        <v>127481</v>
      </c>
      <c r="AF336" s="39" t="s">
        <v>411</v>
      </c>
      <c r="AG336" s="38">
        <v>127481</v>
      </c>
    </row>
    <row r="337" spans="1:33" hidden="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9">
        <v>254</v>
      </c>
      <c r="AE337" s="40">
        <f t="shared" si="10"/>
        <v>127482</v>
      </c>
      <c r="AF337" s="39" t="s">
        <v>412</v>
      </c>
      <c r="AG337" s="38">
        <v>127482</v>
      </c>
    </row>
    <row r="338" spans="1:33" hidden="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9">
        <v>255</v>
      </c>
      <c r="AE338" s="40">
        <f t="shared" si="10"/>
        <v>127490</v>
      </c>
      <c r="AF338" s="39" t="s">
        <v>414</v>
      </c>
      <c r="AG338" s="38" t="s">
        <v>413</v>
      </c>
    </row>
    <row r="339" spans="1:33" hidden="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9">
        <v>256</v>
      </c>
      <c r="AE339" s="40">
        <f t="shared" si="10"/>
        <v>127495</v>
      </c>
      <c r="AF339" s="39" t="s">
        <v>416</v>
      </c>
      <c r="AG339" s="38" t="s">
        <v>415</v>
      </c>
    </row>
    <row r="340" spans="1:33" hidden="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9">
        <v>257</v>
      </c>
      <c r="AE340" s="40">
        <f t="shared" si="10"/>
        <v>127496</v>
      </c>
      <c r="AF340" s="39" t="s">
        <v>418</v>
      </c>
      <c r="AG340" s="38" t="s">
        <v>417</v>
      </c>
    </row>
    <row r="341" spans="1:33" hidden="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9">
        <v>258</v>
      </c>
      <c r="AE341" s="40">
        <f>AG341*1</f>
        <v>127497</v>
      </c>
      <c r="AF341" s="39" t="s">
        <v>420</v>
      </c>
      <c r="AG341" s="38" t="s">
        <v>419</v>
      </c>
    </row>
    <row r="342" spans="1:33" hidden="1" x14ac:dyDescent="0.4">
      <c r="AC342" s="48" t="b">
        <f>IF(M15&gt;0,TRUE,FALSE)</f>
        <v>0</v>
      </c>
      <c r="AD342" s="49" t="b">
        <v>0</v>
      </c>
      <c r="AE342" s="33" t="s">
        <v>534</v>
      </c>
      <c r="AF342" s="34" t="str">
        <f t="shared" ref="AF342:AF347" si="11">IF(AD342=TRUE,AE342,".")</f>
        <v>.</v>
      </c>
      <c r="AG342" s="34"/>
    </row>
    <row r="343" spans="1:33" hidden="1" x14ac:dyDescent="0.4">
      <c r="AC343" s="50" t="b">
        <f>AND(AC342,AD349)</f>
        <v>0</v>
      </c>
      <c r="AD343" s="51" t="b">
        <v>0</v>
      </c>
      <c r="AE343" s="35" t="s">
        <v>537</v>
      </c>
      <c r="AF343" s="34" t="str">
        <f t="shared" si="11"/>
        <v>.</v>
      </c>
      <c r="AG343" s="34"/>
    </row>
    <row r="344" spans="1:33" hidden="1" x14ac:dyDescent="0.4">
      <c r="AC344" s="52" t="b">
        <f>NOT(AC342)</f>
        <v>1</v>
      </c>
      <c r="AD344" s="51" t="b">
        <v>0</v>
      </c>
      <c r="AE344" s="35" t="s">
        <v>536</v>
      </c>
      <c r="AF344" s="34" t="str">
        <f t="shared" si="11"/>
        <v>.</v>
      </c>
      <c r="AG344" s="34"/>
    </row>
    <row r="345" spans="1:33" hidden="1" x14ac:dyDescent="0.4">
      <c r="AC345" s="53" t="b">
        <f>NOT(AD349)</f>
        <v>1</v>
      </c>
      <c r="AD345" s="51" t="b">
        <v>0</v>
      </c>
      <c r="AE345" s="35" t="s">
        <v>535</v>
      </c>
      <c r="AF345" s="34" t="str">
        <f t="shared" si="11"/>
        <v>.</v>
      </c>
      <c r="AG345" s="34"/>
    </row>
    <row r="346" spans="1:33" hidden="1" x14ac:dyDescent="0.4">
      <c r="AC346" s="50" t="b">
        <f>AND(AC344,AC345)</f>
        <v>1</v>
      </c>
      <c r="AD346" s="51" t="b">
        <v>0</v>
      </c>
      <c r="AE346" s="35" t="s">
        <v>538</v>
      </c>
      <c r="AF346" s="34" t="str">
        <f t="shared" si="11"/>
        <v>.</v>
      </c>
      <c r="AG346" s="34"/>
    </row>
    <row r="347" spans="1:33" hidden="1" x14ac:dyDescent="0.4">
      <c r="AC347" s="54" t="b">
        <f>OR(AC343,AC346)</f>
        <v>1</v>
      </c>
      <c r="AD347" s="51" t="b">
        <v>0</v>
      </c>
      <c r="AE347" s="35" t="s">
        <v>539</v>
      </c>
      <c r="AF347" s="34" t="str">
        <f t="shared" si="11"/>
        <v>.</v>
      </c>
      <c r="AG347" s="34"/>
    </row>
    <row r="348" spans="1:33" hidden="1" x14ac:dyDescent="0.4">
      <c r="AC348" s="55"/>
      <c r="AD348" s="51" t="b">
        <f>AC43</f>
        <v>0</v>
      </c>
      <c r="AE348" s="35" t="s">
        <v>540</v>
      </c>
      <c r="AF348" s="34" t="str">
        <f>IF(AD348=TRUE,T42,".")</f>
        <v>.</v>
      </c>
      <c r="AG348" s="34"/>
    </row>
    <row r="349" spans="1:33" hidden="1" x14ac:dyDescent="0.4">
      <c r="AC349" s="56"/>
      <c r="AD349" s="57" t="b">
        <f>OR(AD342,AD343,AD344,AD345,AD346,AD347,AD348)</f>
        <v>0</v>
      </c>
      <c r="AE349" s="36"/>
      <c r="AF349" s="37" t="str">
        <f>IF(AC347= TRUE,CONCATENATE(AF342,AF343,AF344,AF345,AF346,AF347,AF348)," ")</f>
        <v>.......</v>
      </c>
      <c r="AG349" s="37"/>
    </row>
    <row r="350" spans="1:33" hidden="1" x14ac:dyDescent="0.4"/>
    <row r="351" spans="1:33" hidden="1" x14ac:dyDescent="0.4">
      <c r="AE351" s="35" t="s">
        <v>535</v>
      </c>
      <c r="AF351" s="34" t="str">
        <f>IF(AD351=TRUE,AE351,".")</f>
        <v>.</v>
      </c>
    </row>
    <row r="352" spans="1:33" hidden="1" x14ac:dyDescent="0.4"/>
    <row r="353" hidden="1" x14ac:dyDescent="0.4"/>
    <row r="354" hidden="1" x14ac:dyDescent="0.4"/>
    <row r="355" hidden="1" x14ac:dyDescent="0.4"/>
    <row r="356" hidden="1" x14ac:dyDescent="0.4"/>
    <row r="357" hidden="1" x14ac:dyDescent="0.4"/>
    <row r="358" hidden="1" x14ac:dyDescent="0.4"/>
    <row r="359" hidden="1" x14ac:dyDescent="0.4"/>
    <row r="360" hidden="1" x14ac:dyDescent="0.4"/>
    <row r="361" hidden="1" x14ac:dyDescent="0.4"/>
    <row r="362" hidden="1" x14ac:dyDescent="0.4"/>
    <row r="363" hidden="1" x14ac:dyDescent="0.4"/>
    <row r="364" hidden="1" x14ac:dyDescent="0.4"/>
    <row r="365" hidden="1" x14ac:dyDescent="0.4"/>
    <row r="366" hidden="1" x14ac:dyDescent="0.4"/>
    <row r="367" hidden="1" x14ac:dyDescent="0.4"/>
    <row r="368" hidden="1" x14ac:dyDescent="0.4"/>
    <row r="369" hidden="1" x14ac:dyDescent="0.4"/>
    <row r="370" hidden="1" x14ac:dyDescent="0.4"/>
    <row r="371" hidden="1" x14ac:dyDescent="0.4"/>
    <row r="372" hidden="1" x14ac:dyDescent="0.4"/>
    <row r="373" hidden="1" x14ac:dyDescent="0.4"/>
    <row r="374" hidden="1" x14ac:dyDescent="0.4"/>
    <row r="375" hidden="1" x14ac:dyDescent="0.4"/>
    <row r="376" hidden="1" x14ac:dyDescent="0.4"/>
    <row r="377" hidden="1" x14ac:dyDescent="0.4"/>
    <row r="378" hidden="1" x14ac:dyDescent="0.4"/>
    <row r="379" hidden="1" x14ac:dyDescent="0.4"/>
    <row r="380" hidden="1" x14ac:dyDescent="0.4"/>
    <row r="381" hidden="1" x14ac:dyDescent="0.4"/>
    <row r="382" hidden="1" x14ac:dyDescent="0.4"/>
    <row r="383" hidden="1" x14ac:dyDescent="0.4"/>
    <row r="384" hidden="1" x14ac:dyDescent="0.4"/>
    <row r="385" hidden="1" x14ac:dyDescent="0.4"/>
    <row r="386" hidden="1" x14ac:dyDescent="0.4"/>
    <row r="387" hidden="1" x14ac:dyDescent="0.4"/>
    <row r="388" hidden="1" x14ac:dyDescent="0.4"/>
    <row r="389" hidden="1" x14ac:dyDescent="0.4"/>
    <row r="390" hidden="1" x14ac:dyDescent="0.4"/>
    <row r="391" hidden="1" x14ac:dyDescent="0.4"/>
    <row r="392" hidden="1" x14ac:dyDescent="0.4"/>
    <row r="393" hidden="1" x14ac:dyDescent="0.4"/>
    <row r="394" hidden="1" x14ac:dyDescent="0.4"/>
    <row r="395" hidden="1" x14ac:dyDescent="0.4"/>
    <row r="396" hidden="1" x14ac:dyDescent="0.4"/>
  </sheetData>
  <sheetProtection password="CC7D" sheet="1" scenarios="1"/>
  <dataConsolidate/>
  <mergeCells count="256">
    <mergeCell ref="O8:P8"/>
    <mergeCell ref="C110:E110"/>
    <mergeCell ref="F110:G110"/>
    <mergeCell ref="H110:L110"/>
    <mergeCell ref="C111:E111"/>
    <mergeCell ref="H111:L111"/>
    <mergeCell ref="A108:B108"/>
    <mergeCell ref="C108:E108"/>
    <mergeCell ref="F108:G108"/>
    <mergeCell ref="H108:L108"/>
    <mergeCell ref="A109:B109"/>
    <mergeCell ref="C109:E109"/>
    <mergeCell ref="F109:G109"/>
    <mergeCell ref="H109:L109"/>
    <mergeCell ref="A106:B106"/>
    <mergeCell ref="C106:E106"/>
    <mergeCell ref="F106:G106"/>
    <mergeCell ref="H106:L106"/>
    <mergeCell ref="A107:B107"/>
    <mergeCell ref="C107:E107"/>
    <mergeCell ref="F107:G107"/>
    <mergeCell ref="H107:L107"/>
    <mergeCell ref="A104:B104"/>
    <mergeCell ref="C104:E104"/>
    <mergeCell ref="F104:G104"/>
    <mergeCell ref="H104:L104"/>
    <mergeCell ref="A105:B105"/>
    <mergeCell ref="C105:E105"/>
    <mergeCell ref="F105:G105"/>
    <mergeCell ref="H105:L105"/>
    <mergeCell ref="B63:H63"/>
    <mergeCell ref="I63:J63"/>
    <mergeCell ref="K63:N63"/>
    <mergeCell ref="O63:Q63"/>
    <mergeCell ref="R63:S63"/>
    <mergeCell ref="T63:U63"/>
    <mergeCell ref="C62:H62"/>
    <mergeCell ref="I62:J62"/>
    <mergeCell ref="K62:N62"/>
    <mergeCell ref="O62:Q62"/>
    <mergeCell ref="R62:S62"/>
    <mergeCell ref="T62:U62"/>
    <mergeCell ref="C61:H61"/>
    <mergeCell ref="I61:J61"/>
    <mergeCell ref="K61:N61"/>
    <mergeCell ref="O61:Q61"/>
    <mergeCell ref="R61:S61"/>
    <mergeCell ref="T61:U61"/>
    <mergeCell ref="C60:H60"/>
    <mergeCell ref="I60:J60"/>
    <mergeCell ref="K60:N60"/>
    <mergeCell ref="O60:Q60"/>
    <mergeCell ref="R60:S60"/>
    <mergeCell ref="T60:U60"/>
    <mergeCell ref="C59:H59"/>
    <mergeCell ref="I59:J59"/>
    <mergeCell ref="K59:N59"/>
    <mergeCell ref="O59:Q59"/>
    <mergeCell ref="R59:S59"/>
    <mergeCell ref="T59:U59"/>
    <mergeCell ref="C58:H58"/>
    <mergeCell ref="I58:J58"/>
    <mergeCell ref="K58:N58"/>
    <mergeCell ref="O58:Q58"/>
    <mergeCell ref="R58:S58"/>
    <mergeCell ref="T58:U58"/>
    <mergeCell ref="C57:H57"/>
    <mergeCell ref="I57:J57"/>
    <mergeCell ref="K57:N57"/>
    <mergeCell ref="O57:Q57"/>
    <mergeCell ref="R57:S57"/>
    <mergeCell ref="T57:U57"/>
    <mergeCell ref="C56:H56"/>
    <mergeCell ref="I56:J56"/>
    <mergeCell ref="K56:N56"/>
    <mergeCell ref="O56:Q56"/>
    <mergeCell ref="R56:S56"/>
    <mergeCell ref="T56:U56"/>
    <mergeCell ref="C55:H55"/>
    <mergeCell ref="I55:J55"/>
    <mergeCell ref="K55:N55"/>
    <mergeCell ref="O55:Q55"/>
    <mergeCell ref="R55:S55"/>
    <mergeCell ref="T55:U55"/>
    <mergeCell ref="C54:H54"/>
    <mergeCell ref="I54:J54"/>
    <mergeCell ref="K54:N54"/>
    <mergeCell ref="O54:Q54"/>
    <mergeCell ref="R54:S54"/>
    <mergeCell ref="T54:U54"/>
    <mergeCell ref="C53:H53"/>
    <mergeCell ref="I53:J53"/>
    <mergeCell ref="K53:N53"/>
    <mergeCell ref="O53:Q53"/>
    <mergeCell ref="R53:S53"/>
    <mergeCell ref="T53:U53"/>
    <mergeCell ref="C52:H52"/>
    <mergeCell ref="I52:J52"/>
    <mergeCell ref="K52:N52"/>
    <mergeCell ref="O52:Q52"/>
    <mergeCell ref="R52:S52"/>
    <mergeCell ref="T52:U52"/>
    <mergeCell ref="C51:H51"/>
    <mergeCell ref="I51:J51"/>
    <mergeCell ref="K51:N51"/>
    <mergeCell ref="O51:Q51"/>
    <mergeCell ref="R51:S51"/>
    <mergeCell ref="T51:U51"/>
    <mergeCell ref="C50:H50"/>
    <mergeCell ref="I50:J50"/>
    <mergeCell ref="K50:N50"/>
    <mergeCell ref="O50:Q50"/>
    <mergeCell ref="R50:S50"/>
    <mergeCell ref="T50:U50"/>
    <mergeCell ref="C47:H47"/>
    <mergeCell ref="I47:J47"/>
    <mergeCell ref="K47:N47"/>
    <mergeCell ref="O47:Q47"/>
    <mergeCell ref="R47:S47"/>
    <mergeCell ref="T47:U47"/>
    <mergeCell ref="K38:Y38"/>
    <mergeCell ref="T42:X42"/>
    <mergeCell ref="C49:H49"/>
    <mergeCell ref="I49:J49"/>
    <mergeCell ref="K49:N49"/>
    <mergeCell ref="O49:Q49"/>
    <mergeCell ref="R49:S49"/>
    <mergeCell ref="T49:U49"/>
    <mergeCell ref="C48:H48"/>
    <mergeCell ref="I48:J48"/>
    <mergeCell ref="K48:N48"/>
    <mergeCell ref="O48:Q48"/>
    <mergeCell ref="R48:S48"/>
    <mergeCell ref="T48:U48"/>
    <mergeCell ref="A45:A46"/>
    <mergeCell ref="B45:B46"/>
    <mergeCell ref="C45:H46"/>
    <mergeCell ref="I45:J46"/>
    <mergeCell ref="K45:U45"/>
    <mergeCell ref="K46:N46"/>
    <mergeCell ref="O46:Q46"/>
    <mergeCell ref="B35:D35"/>
    <mergeCell ref="E35:I35"/>
    <mergeCell ref="K35:L35"/>
    <mergeCell ref="M35:P35"/>
    <mergeCell ref="B36:C36"/>
    <mergeCell ref="D36:P36"/>
    <mergeCell ref="R46:S46"/>
    <mergeCell ref="T46:U46"/>
    <mergeCell ref="B32:I32"/>
    <mergeCell ref="J32:P32"/>
    <mergeCell ref="B33:I33"/>
    <mergeCell ref="J33:P33"/>
    <mergeCell ref="B34:G34"/>
    <mergeCell ref="H34:K34"/>
    <mergeCell ref="M34:P34"/>
    <mergeCell ref="B26:F28"/>
    <mergeCell ref="H26:O26"/>
    <mergeCell ref="H27:O27"/>
    <mergeCell ref="H28:P28"/>
    <mergeCell ref="B30:P30"/>
    <mergeCell ref="B31:I31"/>
    <mergeCell ref="J31:P31"/>
    <mergeCell ref="B23:F23"/>
    <mergeCell ref="G23:P23"/>
    <mergeCell ref="B24:P24"/>
    <mergeCell ref="B25:D25"/>
    <mergeCell ref="E25:G25"/>
    <mergeCell ref="H25:K25"/>
    <mergeCell ref="M25:O25"/>
    <mergeCell ref="B21:C21"/>
    <mergeCell ref="D21:E21"/>
    <mergeCell ref="H21:K21"/>
    <mergeCell ref="M21:P21"/>
    <mergeCell ref="B22:F22"/>
    <mergeCell ref="G22:K22"/>
    <mergeCell ref="M22:P22"/>
    <mergeCell ref="F21:G21"/>
    <mergeCell ref="B18:C18"/>
    <mergeCell ref="D18:F18"/>
    <mergeCell ref="G18:H18"/>
    <mergeCell ref="I18:J18"/>
    <mergeCell ref="M18:P18"/>
    <mergeCell ref="F20:I20"/>
    <mergeCell ref="L20:P20"/>
    <mergeCell ref="B16:D16"/>
    <mergeCell ref="E16:J16"/>
    <mergeCell ref="K16:N16"/>
    <mergeCell ref="O16:P16"/>
    <mergeCell ref="B17:G17"/>
    <mergeCell ref="H17:I17"/>
    <mergeCell ref="J17:N17"/>
    <mergeCell ref="O17:P17"/>
    <mergeCell ref="B20:E20"/>
    <mergeCell ref="K18:L18"/>
    <mergeCell ref="B15:D15"/>
    <mergeCell ref="E15:F15"/>
    <mergeCell ref="G15:H15"/>
    <mergeCell ref="I15:K15"/>
    <mergeCell ref="M15:N15"/>
    <mergeCell ref="O15:P15"/>
    <mergeCell ref="B14:D14"/>
    <mergeCell ref="E14:F14"/>
    <mergeCell ref="G14:H14"/>
    <mergeCell ref="I14:K14"/>
    <mergeCell ref="M14:N14"/>
    <mergeCell ref="O14:P14"/>
    <mergeCell ref="B13:D13"/>
    <mergeCell ref="E13:F13"/>
    <mergeCell ref="G13:H13"/>
    <mergeCell ref="I13:K13"/>
    <mergeCell ref="M13:N13"/>
    <mergeCell ref="O13:P13"/>
    <mergeCell ref="B12:D12"/>
    <mergeCell ref="E12:F12"/>
    <mergeCell ref="G12:H12"/>
    <mergeCell ref="I12:K12"/>
    <mergeCell ref="M12:N12"/>
    <mergeCell ref="O12:P12"/>
    <mergeCell ref="E9:F10"/>
    <mergeCell ref="G9:K9"/>
    <mergeCell ref="L9:L10"/>
    <mergeCell ref="M9:N10"/>
    <mergeCell ref="O9:P10"/>
    <mergeCell ref="G10:H10"/>
    <mergeCell ref="I10:K10"/>
    <mergeCell ref="B11:D11"/>
    <mergeCell ref="E11:F11"/>
    <mergeCell ref="G11:H11"/>
    <mergeCell ref="I11:K11"/>
    <mergeCell ref="M11:N11"/>
    <mergeCell ref="O11:P11"/>
    <mergeCell ref="A1:Y1"/>
    <mergeCell ref="B3:C3"/>
    <mergeCell ref="D3:F3"/>
    <mergeCell ref="G3:H3"/>
    <mergeCell ref="I3:P3"/>
    <mergeCell ref="B4:C4"/>
    <mergeCell ref="D4:P4"/>
    <mergeCell ref="H38:J38"/>
    <mergeCell ref="AB4:AE4"/>
    <mergeCell ref="B5:C5"/>
    <mergeCell ref="D5:H5"/>
    <mergeCell ref="I5:M5"/>
    <mergeCell ref="N5:P5"/>
    <mergeCell ref="B6:C6"/>
    <mergeCell ref="D6:F6"/>
    <mergeCell ref="G6:H6"/>
    <mergeCell ref="I6:M6"/>
    <mergeCell ref="N6:O6"/>
    <mergeCell ref="B7:C7"/>
    <mergeCell ref="D7:E7"/>
    <mergeCell ref="F7:I7"/>
    <mergeCell ref="J7:K7"/>
    <mergeCell ref="M7:P7"/>
    <mergeCell ref="B9:D10"/>
  </mergeCells>
  <conditionalFormatting sqref="K38:Y38 H38">
    <cfRule type="cellIs" dxfId="1" priority="1" operator="equal">
      <formula>#REF!=0</formula>
    </cfRule>
  </conditionalFormatting>
  <dataValidations count="9">
    <dataValidation type="custom" allowBlank="1" showInputMessage="1" showErrorMessage="1" errorTitle="خطا" error="لطفا شماره ثبت پروژه را بصورت صحيح وارد نماييد" sqref="N5">
      <formula1>IF(INT(LOG10(N5))+1=10,TRUE,FALSE)</formula1>
    </dataValidation>
    <dataValidation type="custom" operator="equal" allowBlank="1" showInputMessage="1" showErrorMessage="1" errorTitle="هشدار" error="جمع آيتم ها بايد مساوي 100 باشد" sqref="I63:J63">
      <formula1>SUM(I47:J62)=100</formula1>
    </dataValidation>
    <dataValidation type="list" allowBlank="1" showInputMessage="1" showErrorMessage="1" errorTitle="توجه " error="وضعيت فعال بودن و يا غير فعال بودن پروژه را انتخاب نماييد" sqref="E25:G25">
      <formula1>$AC$83:$AC$84</formula1>
    </dataValidation>
    <dataValidation type="list" allowBlank="1" showInputMessage="1" showErrorMessage="1" errorTitle="توجه" error="لطفا نحوه اجرا را انتخاب نماييد" sqref="M22:P22">
      <formula1>$AB$83:$AB$85</formula1>
    </dataValidation>
    <dataValidation type="list" allowBlank="1" showInputMessage="1" showErrorMessage="1" errorTitle="توجه " error="وضعيت فعال بودن و يا غير فعال بودن پروژه را انتخاب نماييد" sqref="P26:P27">
      <formula1>$C$114:$C$115</formula1>
    </dataValidation>
    <dataValidation type="whole" operator="equal" showInputMessage="1" showErrorMessage="1" errorTitle="هشدار" error="شما مجاز به ورود اطلاعات در اين قسمت نمي باشيد" sqref="B30">
      <formula1>987654321</formula1>
    </dataValidation>
    <dataValidation type="whole" operator="lessThan" allowBlank="1" showInputMessage="1" showErrorMessage="1" errorTitle="خطا" error="جمع هر آيتم نيتواند بيشتر از 100 باشد" sqref="O47:Q62">
      <formula1>101-K47</formula1>
    </dataValidation>
    <dataValidation type="whole" operator="lessThan" allowBlank="1" showInputMessage="1" showErrorMessage="1" errorTitle="خطا" error="جمع هر آيتم نميتواند از 100 بيشتر باشد" sqref="K47:N62">
      <formula1>101-O47</formula1>
    </dataValidation>
    <dataValidation type="whole" operator="equal" allowBlank="1" showInputMessage="1" showErrorMessage="1" errorTitle="هشدار" error="شما مجاز به ورود اطلاعات در اين قسمت نمي باشيد" sqref="C2:P2">
      <formula1>987654321</formula1>
    </dataValidation>
  </dataValidations>
  <pageMargins left="0.17" right="0.17" top="0.27" bottom="0.23" header="0.19" footer="0.18"/>
  <pageSetup orientation="landscape" r:id="rId1"/>
  <drawing r:id="rId2"/>
  <legacyDrawing r:id="rId3"/>
  <controls>
    <mc:AlternateContent xmlns:mc="http://schemas.openxmlformats.org/markup-compatibility/2006">
      <mc:Choice Requires="x14">
        <control shapeId="13323" r:id="rId4" name="cmd1">
          <controlPr defaultSize="0" autoLine="0" r:id="rId5">
            <anchor moveWithCells="1">
              <from>
                <xdr:col>0</xdr:col>
                <xdr:colOff>133350</xdr:colOff>
                <xdr:row>37</xdr:row>
                <xdr:rowOff>95250</xdr:rowOff>
              </from>
              <to>
                <xdr:col>6</xdr:col>
                <xdr:colOff>238125</xdr:colOff>
                <xdr:row>37</xdr:row>
                <xdr:rowOff>466725</xdr:rowOff>
              </to>
            </anchor>
          </controlPr>
        </control>
      </mc:Choice>
      <mc:Fallback>
        <control shapeId="13323" r:id="rId4" name="cmd1"/>
      </mc:Fallback>
    </mc:AlternateContent>
    <mc:AlternateContent xmlns:mc="http://schemas.openxmlformats.org/markup-compatibility/2006">
      <mc:Choice Requires="x14">
        <control shapeId="13313" r:id="rId6" name="Option Button 1">
          <controlPr defaultSize="0" autoFill="0" autoLine="0" autoPict="0">
            <anchor moveWithCells="1">
              <from>
                <xdr:col>1</xdr:col>
                <xdr:colOff>47625</xdr:colOff>
                <xdr:row>26</xdr:row>
                <xdr:rowOff>85725</xdr:rowOff>
              </from>
              <to>
                <xdr:col>1</xdr:col>
                <xdr:colOff>352425</xdr:colOff>
                <xdr:row>27</xdr:row>
                <xdr:rowOff>133350</xdr:rowOff>
              </to>
            </anchor>
          </controlPr>
        </control>
      </mc:Choice>
    </mc:AlternateContent>
    <mc:AlternateContent xmlns:mc="http://schemas.openxmlformats.org/markup-compatibility/2006">
      <mc:Choice Requires="x14">
        <control shapeId="13314" r:id="rId7" name="Check Box 2">
          <controlPr defaultSize="0" autoFill="0" autoLine="0" autoPict="0" altText="اعتبارات استاني">
            <anchor moveWithCells="1">
              <from>
                <xdr:col>8</xdr:col>
                <xdr:colOff>0</xdr:colOff>
                <xdr:row>40</xdr:row>
                <xdr:rowOff>85725</xdr:rowOff>
              </from>
              <to>
                <xdr:col>11</xdr:col>
                <xdr:colOff>200025</xdr:colOff>
                <xdr:row>41</xdr:row>
                <xdr:rowOff>152400</xdr:rowOff>
              </to>
            </anchor>
          </controlPr>
        </control>
      </mc:Choice>
    </mc:AlternateContent>
    <mc:AlternateContent xmlns:mc="http://schemas.openxmlformats.org/markup-compatibility/2006">
      <mc:Choice Requires="x14">
        <control shapeId="13315" r:id="rId8" name="Check Box 3">
          <controlPr defaultSize="0" autoFill="0" autoLine="0" autoPict="0" altText="اعتبارات استاني">
            <anchor moveWithCells="1">
              <from>
                <xdr:col>8</xdr:col>
                <xdr:colOff>0</xdr:colOff>
                <xdr:row>41</xdr:row>
                <xdr:rowOff>161925</xdr:rowOff>
              </from>
              <to>
                <xdr:col>11</xdr:col>
                <xdr:colOff>200025</xdr:colOff>
                <xdr:row>42</xdr:row>
                <xdr:rowOff>190500</xdr:rowOff>
              </to>
            </anchor>
          </controlPr>
        </control>
      </mc:Choice>
    </mc:AlternateContent>
    <mc:AlternateContent xmlns:mc="http://schemas.openxmlformats.org/markup-compatibility/2006">
      <mc:Choice Requires="x14">
        <control shapeId="13316" r:id="rId9" name="Check Box 4">
          <controlPr defaultSize="0" autoFill="0" autoLine="0" autoPict="0" altText="اعتبارات استاني">
            <anchor moveWithCells="1">
              <from>
                <xdr:col>15</xdr:col>
                <xdr:colOff>9525</xdr:colOff>
                <xdr:row>40</xdr:row>
                <xdr:rowOff>85725</xdr:rowOff>
              </from>
              <to>
                <xdr:col>17</xdr:col>
                <xdr:colOff>352425</xdr:colOff>
                <xdr:row>41</xdr:row>
                <xdr:rowOff>152400</xdr:rowOff>
              </to>
            </anchor>
          </controlPr>
        </control>
      </mc:Choice>
    </mc:AlternateContent>
    <mc:AlternateContent xmlns:mc="http://schemas.openxmlformats.org/markup-compatibility/2006">
      <mc:Choice Requires="x14">
        <control shapeId="13317" r:id="rId10" name="Check Box 5">
          <controlPr defaultSize="0" autoFill="0" autoLine="0" autoPict="0" altText="اعتبارات استاني">
            <anchor moveWithCells="1">
              <from>
                <xdr:col>15</xdr:col>
                <xdr:colOff>9525</xdr:colOff>
                <xdr:row>41</xdr:row>
                <xdr:rowOff>133350</xdr:rowOff>
              </from>
              <to>
                <xdr:col>17</xdr:col>
                <xdr:colOff>685800</xdr:colOff>
                <xdr:row>42</xdr:row>
                <xdr:rowOff>161925</xdr:rowOff>
              </to>
            </anchor>
          </controlPr>
        </control>
      </mc:Choice>
    </mc:AlternateContent>
    <mc:AlternateContent xmlns:mc="http://schemas.openxmlformats.org/markup-compatibility/2006">
      <mc:Choice Requires="x14">
        <control shapeId="13318" r:id="rId11" name="Check Box 6">
          <controlPr defaultSize="0" autoFill="0" autoLine="0" autoPict="0" altText="اعتبارات استاني">
            <anchor moveWithCells="1">
              <from>
                <xdr:col>11</xdr:col>
                <xdr:colOff>133350</xdr:colOff>
                <xdr:row>40</xdr:row>
                <xdr:rowOff>104775</xdr:rowOff>
              </from>
              <to>
                <xdr:col>13</xdr:col>
                <xdr:colOff>200025</xdr:colOff>
                <xdr:row>41</xdr:row>
                <xdr:rowOff>171450</xdr:rowOff>
              </to>
            </anchor>
          </controlPr>
        </control>
      </mc:Choice>
    </mc:AlternateContent>
    <mc:AlternateContent xmlns:mc="http://schemas.openxmlformats.org/markup-compatibility/2006">
      <mc:Choice Requires="x14">
        <control shapeId="13319" r:id="rId12" name="Check Box 7">
          <controlPr defaultSize="0" autoFill="0" autoLine="0" autoPict="0" altText="اعتبارات استاني">
            <anchor moveWithCells="1">
              <from>
                <xdr:col>11</xdr:col>
                <xdr:colOff>133350</xdr:colOff>
                <xdr:row>41</xdr:row>
                <xdr:rowOff>171450</xdr:rowOff>
              </from>
              <to>
                <xdr:col>13</xdr:col>
                <xdr:colOff>200025</xdr:colOff>
                <xdr:row>42</xdr:row>
                <xdr:rowOff>200025</xdr:rowOff>
              </to>
            </anchor>
          </controlPr>
        </control>
      </mc:Choice>
    </mc:AlternateContent>
    <mc:AlternateContent xmlns:mc="http://schemas.openxmlformats.org/markup-compatibility/2006">
      <mc:Choice Requires="x14">
        <control shapeId="13320" r:id="rId13" name="Check Box 8">
          <controlPr defaultSize="0" autoFill="0" autoLine="0" autoPict="0" altText="اعتبارات استاني">
            <anchor moveWithCells="1">
              <from>
                <xdr:col>17</xdr:col>
                <xdr:colOff>647700</xdr:colOff>
                <xdr:row>41</xdr:row>
                <xdr:rowOff>0</xdr:rowOff>
              </from>
              <to>
                <xdr:col>19</xdr:col>
                <xdr:colOff>57150</xdr:colOff>
                <xdr:row>42</xdr:row>
                <xdr:rowOff>28575</xdr:rowOff>
              </to>
            </anchor>
          </controlPr>
        </control>
      </mc:Choice>
    </mc:AlternateContent>
    <mc:AlternateContent xmlns:mc="http://schemas.openxmlformats.org/markup-compatibility/2006">
      <mc:Choice Requires="x14">
        <control shapeId="13321" r:id="rId14" name="Option Button 9">
          <controlPr defaultSize="0" autoFill="0" autoLine="0" autoPict="0">
            <anchor moveWithCells="1">
              <from>
                <xdr:col>6</xdr:col>
                <xdr:colOff>180975</xdr:colOff>
                <xdr:row>25</xdr:row>
                <xdr:rowOff>133350</xdr:rowOff>
              </from>
              <to>
                <xdr:col>7</xdr:col>
                <xdr:colOff>142875</xdr:colOff>
                <xdr:row>27</xdr:row>
                <xdr:rowOff>9525</xdr:rowOff>
              </to>
            </anchor>
          </controlPr>
        </control>
      </mc:Choice>
    </mc:AlternateContent>
    <mc:AlternateContent xmlns:mc="http://schemas.openxmlformats.org/markup-compatibility/2006">
      <mc:Choice Requires="x14">
        <control shapeId="13322" r:id="rId15" name="Option Button 10">
          <controlPr defaultSize="0" autoFill="0" autoLine="0" autoPict="0">
            <anchor moveWithCells="1">
              <from>
                <xdr:col>6</xdr:col>
                <xdr:colOff>180975</xdr:colOff>
                <xdr:row>26</xdr:row>
                <xdr:rowOff>133350</xdr:rowOff>
              </from>
              <to>
                <xdr:col>7</xdr:col>
                <xdr:colOff>142875</xdr:colOff>
                <xdr:row>28</xdr:row>
                <xdr:rowOff>9525</xdr:rowOff>
              </to>
            </anchor>
          </controlPr>
        </control>
      </mc:Choice>
    </mc:AlternateContent>
    <mc:AlternateContent xmlns:mc="http://schemas.openxmlformats.org/markup-compatibility/2006">
      <mc:Choice Requires="x14">
        <control shapeId="13324" r:id="rId16" name="Option Button 12">
          <controlPr defaultSize="0" autoFill="0" autoLine="0" autoPict="0">
            <anchor moveWithCells="1">
              <from>
                <xdr:col>6</xdr:col>
                <xdr:colOff>180975</xdr:colOff>
                <xdr:row>24</xdr:row>
                <xdr:rowOff>190500</xdr:rowOff>
              </from>
              <to>
                <xdr:col>7</xdr:col>
                <xdr:colOff>152400</xdr:colOff>
                <xdr:row>26</xdr:row>
                <xdr:rowOff>19050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H393"/>
  <sheetViews>
    <sheetView rightToLeft="1" zoomScale="98" zoomScaleNormal="98" workbookViewId="0">
      <selection activeCell="N6" sqref="N6:O6"/>
    </sheetView>
  </sheetViews>
  <sheetFormatPr defaultRowHeight="17.25" x14ac:dyDescent="0.4"/>
  <cols>
    <col min="1" max="1" width="2.6640625" customWidth="1"/>
    <col min="2" max="2" width="6.5" customWidth="1"/>
    <col min="3" max="3" width="4.33203125" customWidth="1"/>
    <col min="4" max="4" width="2.1640625" customWidth="1"/>
    <col min="5" max="5" width="7" customWidth="1"/>
    <col min="6" max="6" width="3.33203125" customWidth="1"/>
    <col min="7" max="7" width="6" customWidth="1"/>
    <col min="8" max="8" width="4.33203125" customWidth="1"/>
    <col min="9" max="9" width="4.5" customWidth="1"/>
    <col min="10" max="10" width="2.5" customWidth="1"/>
    <col min="11" max="11" width="6.5" customWidth="1"/>
    <col min="12" max="12" width="11" customWidth="1"/>
    <col min="13" max="13" width="5" customWidth="1"/>
    <col min="14" max="14" width="6.5" customWidth="1"/>
    <col min="15" max="15" width="4.6640625" customWidth="1"/>
    <col min="16" max="16" width="7.6640625" customWidth="1"/>
    <col min="17" max="17" width="3.1640625" customWidth="1"/>
    <col min="18" max="18" width="14.33203125" customWidth="1"/>
    <col min="19" max="19" width="4.83203125" customWidth="1"/>
    <col min="20" max="20" width="13" customWidth="1"/>
    <col min="23" max="23" width="8.33203125" customWidth="1"/>
    <col min="24" max="24" width="7.83203125" customWidth="1"/>
    <col min="25" max="25" width="13.83203125" customWidth="1"/>
    <col min="26" max="26" width="2.5" customWidth="1"/>
    <col min="27" max="27" width="5.6640625" hidden="1" customWidth="1"/>
    <col min="28" max="28" width="10.5" hidden="1" customWidth="1"/>
    <col min="29" max="29" width="13.33203125" hidden="1" customWidth="1"/>
    <col min="30" max="30" width="10.1640625" hidden="1" customWidth="1"/>
    <col min="31" max="31" width="14" hidden="1" customWidth="1"/>
    <col min="32" max="32" width="56" hidden="1" customWidth="1"/>
    <col min="33" max="33" width="11" hidden="1" customWidth="1"/>
    <col min="34" max="34" width="9.33203125" hidden="1" customWidth="1"/>
    <col min="35" max="38" width="9.33203125" customWidth="1"/>
  </cols>
  <sheetData>
    <row r="1" spans="1:31" ht="13.5" customHeight="1" x14ac:dyDescent="0.4">
      <c r="A1" s="205" t="s">
        <v>567</v>
      </c>
      <c r="B1" s="206"/>
      <c r="C1" s="206"/>
      <c r="D1" s="206"/>
      <c r="E1" s="206"/>
      <c r="F1" s="206"/>
      <c r="G1" s="206"/>
      <c r="H1" s="206"/>
      <c r="I1" s="206"/>
      <c r="J1" s="206"/>
      <c r="K1" s="206"/>
      <c r="L1" s="206"/>
      <c r="M1" s="206"/>
      <c r="N1" s="206"/>
      <c r="O1" s="206"/>
      <c r="P1" s="206"/>
      <c r="Q1" s="206"/>
      <c r="R1" s="206"/>
      <c r="S1" s="206"/>
      <c r="T1" s="206"/>
      <c r="U1" s="206"/>
      <c r="V1" s="206"/>
      <c r="W1" s="206"/>
      <c r="X1" s="206"/>
      <c r="Y1" s="206"/>
    </row>
    <row r="2" spans="1:31" ht="4.5" customHeight="1" x14ac:dyDescent="0.4"/>
    <row r="3" spans="1:31" ht="19.5" customHeight="1" x14ac:dyDescent="0.55000000000000004">
      <c r="B3" s="207" t="s">
        <v>447</v>
      </c>
      <c r="C3" s="207"/>
      <c r="D3" s="116"/>
      <c r="E3" s="116"/>
      <c r="F3" s="116"/>
      <c r="G3" s="203" t="s">
        <v>29</v>
      </c>
      <c r="H3" s="203"/>
      <c r="I3" s="204" t="e">
        <f>VLOOKUP(D3,AE84:AF341,2,FALSE)</f>
        <v>#N/A</v>
      </c>
      <c r="J3" s="204"/>
      <c r="K3" s="204"/>
      <c r="L3" s="204"/>
      <c r="M3" s="204"/>
      <c r="N3" s="204"/>
      <c r="O3" s="204"/>
      <c r="P3" s="204"/>
      <c r="Q3" s="58"/>
      <c r="R3" s="58"/>
      <c r="S3" s="58"/>
      <c r="T3" s="58"/>
      <c r="U3" s="58"/>
      <c r="V3" s="58"/>
      <c r="W3" s="58"/>
      <c r="X3" s="58"/>
      <c r="Y3" s="58"/>
      <c r="AB3" s="12"/>
      <c r="AC3" s="13"/>
      <c r="AD3" s="13"/>
      <c r="AE3" s="13"/>
    </row>
    <row r="4" spans="1:31" ht="19.5" customHeight="1" x14ac:dyDescent="0.6">
      <c r="B4" s="207" t="s">
        <v>28</v>
      </c>
      <c r="C4" s="207"/>
      <c r="D4" s="191"/>
      <c r="E4" s="191"/>
      <c r="F4" s="191"/>
      <c r="G4" s="191"/>
      <c r="H4" s="191"/>
      <c r="I4" s="191"/>
      <c r="J4" s="191"/>
      <c r="K4" s="191"/>
      <c r="L4" s="191"/>
      <c r="M4" s="191"/>
      <c r="N4" s="191"/>
      <c r="O4" s="191"/>
      <c r="P4" s="191"/>
      <c r="Q4" s="58"/>
      <c r="R4" s="58"/>
      <c r="S4" s="58"/>
      <c r="T4" s="58"/>
      <c r="U4" s="58"/>
      <c r="V4" s="58"/>
      <c r="W4" s="58"/>
      <c r="X4" s="58"/>
      <c r="Y4" s="58"/>
      <c r="AB4" s="189"/>
      <c r="AC4" s="189"/>
      <c r="AD4" s="189"/>
      <c r="AE4" s="189"/>
    </row>
    <row r="5" spans="1:31" ht="19.5" customHeight="1" x14ac:dyDescent="0.5">
      <c r="B5" s="207" t="s">
        <v>424</v>
      </c>
      <c r="C5" s="207"/>
      <c r="D5" s="208"/>
      <c r="E5" s="208"/>
      <c r="F5" s="208"/>
      <c r="G5" s="208"/>
      <c r="H5" s="208"/>
      <c r="I5" s="218" t="s">
        <v>553</v>
      </c>
      <c r="J5" s="218"/>
      <c r="K5" s="218"/>
      <c r="L5" s="218"/>
      <c r="M5" s="218"/>
      <c r="N5" s="217"/>
      <c r="O5" s="217"/>
      <c r="P5" s="217"/>
      <c r="Q5" s="58"/>
      <c r="R5" s="58"/>
      <c r="S5" s="58"/>
      <c r="T5" s="58"/>
      <c r="U5" s="58"/>
      <c r="V5" s="58"/>
      <c r="W5" s="58"/>
      <c r="X5" s="58"/>
      <c r="Y5" s="58"/>
      <c r="AB5" s="13"/>
      <c r="AC5" s="13"/>
      <c r="AD5" s="13"/>
      <c r="AE5" s="13"/>
    </row>
    <row r="6" spans="1:31" ht="18" customHeight="1" x14ac:dyDescent="0.55000000000000004">
      <c r="B6" s="207" t="s">
        <v>27</v>
      </c>
      <c r="C6" s="207"/>
      <c r="D6" s="192"/>
      <c r="E6" s="192"/>
      <c r="F6" s="192"/>
      <c r="G6" s="190" t="s">
        <v>26</v>
      </c>
      <c r="H6" s="190"/>
      <c r="I6" s="207" t="s">
        <v>25</v>
      </c>
      <c r="J6" s="207"/>
      <c r="K6" s="207"/>
      <c r="L6" s="207"/>
      <c r="M6" s="207"/>
      <c r="N6" s="193">
        <f>IF(I63=100,K63,"")</f>
        <v>0</v>
      </c>
      <c r="O6" s="193"/>
      <c r="P6" s="2" t="s">
        <v>24</v>
      </c>
      <c r="Q6" s="58"/>
      <c r="R6" s="58"/>
      <c r="S6" s="58"/>
      <c r="T6" s="58"/>
      <c r="U6" s="58"/>
      <c r="V6" s="58"/>
      <c r="W6" s="58"/>
      <c r="X6" s="58"/>
      <c r="Y6" s="58"/>
      <c r="AB6" s="13"/>
      <c r="AC6" s="13"/>
      <c r="AD6" s="13"/>
      <c r="AE6" s="13"/>
    </row>
    <row r="7" spans="1:31" ht="19.5" customHeight="1" x14ac:dyDescent="0.6">
      <c r="B7" s="207" t="s">
        <v>23</v>
      </c>
      <c r="C7" s="207"/>
      <c r="D7" s="116"/>
      <c r="E7" s="116"/>
      <c r="F7" s="203" t="s">
        <v>22</v>
      </c>
      <c r="G7" s="203"/>
      <c r="H7" s="203"/>
      <c r="I7" s="203"/>
      <c r="J7" s="116"/>
      <c r="K7" s="116"/>
      <c r="L7" s="4" t="s">
        <v>425</v>
      </c>
      <c r="M7" s="191"/>
      <c r="N7" s="191"/>
      <c r="O7" s="191"/>
      <c r="P7" s="191"/>
      <c r="Q7" s="58"/>
      <c r="R7" s="58"/>
      <c r="S7" s="58"/>
      <c r="T7" s="58"/>
      <c r="U7" s="58"/>
      <c r="V7" s="58"/>
      <c r="W7" s="58"/>
      <c r="X7" s="58"/>
      <c r="Y7" s="58"/>
    </row>
    <row r="8" spans="1:31" ht="11.25" customHeight="1" x14ac:dyDescent="0.4">
      <c r="O8" s="182" t="s">
        <v>21</v>
      </c>
      <c r="P8" s="182"/>
      <c r="Q8" s="58"/>
      <c r="R8" s="58"/>
      <c r="S8" s="58"/>
      <c r="T8" s="58"/>
      <c r="U8" s="58"/>
      <c r="V8" s="58"/>
      <c r="W8" s="58"/>
      <c r="X8" s="58"/>
      <c r="Y8" s="58"/>
    </row>
    <row r="9" spans="1:31" ht="13.5" customHeight="1" x14ac:dyDescent="0.4">
      <c r="B9" s="194" t="s">
        <v>547</v>
      </c>
      <c r="C9" s="195"/>
      <c r="D9" s="196"/>
      <c r="E9" s="209" t="s">
        <v>560</v>
      </c>
      <c r="F9" s="210"/>
      <c r="G9" s="96" t="s">
        <v>561</v>
      </c>
      <c r="H9" s="97"/>
      <c r="I9" s="97"/>
      <c r="J9" s="97"/>
      <c r="K9" s="98"/>
      <c r="L9" s="94" t="s">
        <v>20</v>
      </c>
      <c r="M9" s="90" t="s">
        <v>19</v>
      </c>
      <c r="N9" s="91"/>
      <c r="O9" s="213" t="s">
        <v>18</v>
      </c>
      <c r="P9" s="214"/>
      <c r="Q9" s="58"/>
      <c r="R9" s="58"/>
      <c r="S9" s="58"/>
      <c r="T9" s="58"/>
      <c r="U9" s="58"/>
      <c r="V9" s="58"/>
      <c r="W9" s="58"/>
      <c r="X9" s="58"/>
      <c r="Y9" s="58"/>
    </row>
    <row r="10" spans="1:31" ht="13.5" customHeight="1" x14ac:dyDescent="0.4">
      <c r="B10" s="197"/>
      <c r="C10" s="198"/>
      <c r="D10" s="199"/>
      <c r="E10" s="211"/>
      <c r="F10" s="212"/>
      <c r="G10" s="96" t="s">
        <v>548</v>
      </c>
      <c r="H10" s="98"/>
      <c r="I10" s="96" t="s">
        <v>549</v>
      </c>
      <c r="J10" s="97"/>
      <c r="K10" s="98"/>
      <c r="L10" s="95"/>
      <c r="M10" s="92"/>
      <c r="N10" s="93"/>
      <c r="O10" s="215"/>
      <c r="P10" s="216"/>
      <c r="Q10" s="58"/>
      <c r="R10" s="58"/>
      <c r="S10" s="58"/>
      <c r="T10" s="58"/>
      <c r="U10" s="58"/>
      <c r="V10" s="58"/>
      <c r="W10" s="58"/>
      <c r="X10" s="58"/>
      <c r="Y10" s="58"/>
    </row>
    <row r="11" spans="1:31" ht="18" customHeight="1" x14ac:dyDescent="0.5">
      <c r="B11" s="84" t="s">
        <v>448</v>
      </c>
      <c r="C11" s="85"/>
      <c r="D11" s="86"/>
      <c r="E11" s="99"/>
      <c r="F11" s="100"/>
      <c r="G11" s="99"/>
      <c r="H11" s="100"/>
      <c r="I11" s="183"/>
      <c r="J11" s="184"/>
      <c r="K11" s="185"/>
      <c r="L11" s="72"/>
      <c r="M11" s="99"/>
      <c r="N11" s="100"/>
      <c r="O11" s="180">
        <f>M11+L11+G11+E11</f>
        <v>0</v>
      </c>
      <c r="P11" s="180"/>
      <c r="Q11" s="58"/>
      <c r="R11" s="58"/>
      <c r="S11" s="58"/>
      <c r="T11" s="58"/>
      <c r="U11" s="58"/>
      <c r="V11" s="58"/>
      <c r="W11" s="58"/>
      <c r="X11" s="58"/>
      <c r="Y11" s="58"/>
    </row>
    <row r="12" spans="1:31" ht="18" customHeight="1" x14ac:dyDescent="0.5">
      <c r="B12" s="84" t="s">
        <v>17</v>
      </c>
      <c r="C12" s="85"/>
      <c r="D12" s="86"/>
      <c r="E12" s="99"/>
      <c r="F12" s="100"/>
      <c r="G12" s="99"/>
      <c r="H12" s="100"/>
      <c r="I12" s="183"/>
      <c r="J12" s="184"/>
      <c r="K12" s="185"/>
      <c r="L12" s="72"/>
      <c r="M12" s="99"/>
      <c r="N12" s="100"/>
      <c r="O12" s="180">
        <f t="shared" ref="O12:O14" si="0">M12+L12+G12+E12</f>
        <v>0</v>
      </c>
      <c r="P12" s="180"/>
      <c r="Q12" s="58"/>
      <c r="R12" s="58"/>
      <c r="S12" s="58"/>
      <c r="T12" s="58"/>
      <c r="U12" s="58"/>
      <c r="V12" s="58"/>
      <c r="W12" s="58"/>
      <c r="X12" s="58"/>
      <c r="Y12" s="58"/>
    </row>
    <row r="13" spans="1:31" ht="18" customHeight="1" x14ac:dyDescent="0.5">
      <c r="B13" s="84" t="s">
        <v>16</v>
      </c>
      <c r="C13" s="85"/>
      <c r="D13" s="86"/>
      <c r="E13" s="99"/>
      <c r="F13" s="100"/>
      <c r="G13" s="99"/>
      <c r="H13" s="100"/>
      <c r="I13" s="183"/>
      <c r="J13" s="184"/>
      <c r="K13" s="185"/>
      <c r="L13" s="72"/>
      <c r="M13" s="99"/>
      <c r="N13" s="100"/>
      <c r="O13" s="180">
        <f t="shared" si="0"/>
        <v>0</v>
      </c>
      <c r="P13" s="180"/>
      <c r="Q13" s="58"/>
      <c r="R13" s="58"/>
      <c r="S13" s="58"/>
      <c r="T13" s="58"/>
      <c r="U13" s="58"/>
      <c r="V13" s="58"/>
      <c r="W13" s="58"/>
      <c r="X13" s="58"/>
      <c r="Y13" s="58"/>
      <c r="AB13" s="58" t="b">
        <f>OR(AC13,AC14)</f>
        <v>1</v>
      </c>
      <c r="AC13" s="58" t="b">
        <f>IF(G15&gt;0,FALSE,TRUE)</f>
        <v>1</v>
      </c>
    </row>
    <row r="14" spans="1:31" ht="18" customHeight="1" x14ac:dyDescent="0.5">
      <c r="B14" s="84" t="s">
        <v>449</v>
      </c>
      <c r="C14" s="85"/>
      <c r="D14" s="86"/>
      <c r="E14" s="99"/>
      <c r="F14" s="100"/>
      <c r="G14" s="99"/>
      <c r="H14" s="100"/>
      <c r="I14" s="183"/>
      <c r="J14" s="184"/>
      <c r="K14" s="185"/>
      <c r="L14" s="72"/>
      <c r="M14" s="99"/>
      <c r="N14" s="100"/>
      <c r="O14" s="180">
        <f t="shared" si="0"/>
        <v>0</v>
      </c>
      <c r="P14" s="180"/>
      <c r="Q14" s="58"/>
      <c r="R14" s="58"/>
      <c r="S14" s="58"/>
      <c r="T14" s="58"/>
      <c r="U14" s="58"/>
      <c r="V14" s="58"/>
      <c r="W14" s="58"/>
      <c r="X14" s="58"/>
      <c r="Y14" s="58"/>
      <c r="AB14" s="58" t="b">
        <f>NOT(AB13)</f>
        <v>0</v>
      </c>
      <c r="AC14" s="64" t="b">
        <f>AND(ISBLANK(I11),ISBLANK(I12),ISBLANK(I13),ISBLANK(I14))</f>
        <v>1</v>
      </c>
    </row>
    <row r="15" spans="1:31" ht="19.5" customHeight="1" x14ac:dyDescent="0.5">
      <c r="B15" s="87" t="s">
        <v>15</v>
      </c>
      <c r="C15" s="88"/>
      <c r="D15" s="89"/>
      <c r="E15" s="101">
        <f>SUM(E11:F14)</f>
        <v>0</v>
      </c>
      <c r="F15" s="103"/>
      <c r="G15" s="101">
        <f>SUM(G11:H14)</f>
        <v>0</v>
      </c>
      <c r="H15" s="103"/>
      <c r="I15" s="186"/>
      <c r="J15" s="187"/>
      <c r="K15" s="188"/>
      <c r="L15" s="71">
        <f>SUM(L11:L14)</f>
        <v>0</v>
      </c>
      <c r="M15" s="101">
        <f>SUM(M11:N14)</f>
        <v>0</v>
      </c>
      <c r="N15" s="102"/>
      <c r="O15" s="200">
        <f>SUM(O11:P14)</f>
        <v>0</v>
      </c>
      <c r="P15" s="200"/>
      <c r="Q15" s="58"/>
      <c r="R15" s="58"/>
      <c r="S15" s="58"/>
      <c r="T15" s="58"/>
      <c r="U15" s="58"/>
      <c r="V15" s="58"/>
      <c r="W15" s="58"/>
      <c r="Y15" s="58"/>
      <c r="AB15" s="67" t="b">
        <f>OR(AC15,AB14)</f>
        <v>1</v>
      </c>
      <c r="AC15" s="65" t="b">
        <f>AND(AC13,AC14)</f>
        <v>1</v>
      </c>
    </row>
    <row r="16" spans="1:31" ht="18.75" customHeight="1" x14ac:dyDescent="0.5">
      <c r="B16" s="171" t="s">
        <v>551</v>
      </c>
      <c r="C16" s="172"/>
      <c r="D16" s="172"/>
      <c r="E16" s="173"/>
      <c r="F16" s="173"/>
      <c r="G16" s="173"/>
      <c r="H16" s="173"/>
      <c r="I16" s="173"/>
      <c r="J16" s="173"/>
      <c r="K16" s="174" t="s">
        <v>552</v>
      </c>
      <c r="L16" s="174"/>
      <c r="M16" s="174"/>
      <c r="N16" s="174"/>
      <c r="O16" s="175"/>
      <c r="P16" s="176"/>
      <c r="Q16" s="58"/>
      <c r="R16" s="58"/>
      <c r="S16" s="58"/>
      <c r="T16" s="58"/>
      <c r="U16" s="58"/>
      <c r="V16" s="58"/>
      <c r="W16" s="58"/>
      <c r="Y16" s="58"/>
    </row>
    <row r="17" spans="2:28" ht="20.25" x14ac:dyDescent="0.4">
      <c r="B17" s="179" t="s">
        <v>562</v>
      </c>
      <c r="C17" s="111"/>
      <c r="D17" s="111"/>
      <c r="E17" s="111"/>
      <c r="F17" s="111"/>
      <c r="G17" s="111"/>
      <c r="H17" s="181">
        <v>0</v>
      </c>
      <c r="I17" s="181"/>
      <c r="J17" s="181"/>
      <c r="K17" s="230" t="s">
        <v>14</v>
      </c>
      <c r="L17" s="230"/>
      <c r="M17" s="230"/>
      <c r="N17" s="82"/>
      <c r="O17" s="201"/>
      <c r="P17" s="202"/>
      <c r="Q17" s="69"/>
      <c r="R17" s="58"/>
      <c r="S17" s="58"/>
      <c r="T17" s="58"/>
      <c r="U17" s="58"/>
      <c r="V17" s="58"/>
      <c r="W17" s="58"/>
      <c r="Y17" s="58"/>
    </row>
    <row r="18" spans="2:28" ht="20.25" x14ac:dyDescent="0.55000000000000004">
      <c r="B18" s="104" t="s">
        <v>13</v>
      </c>
      <c r="C18" s="105"/>
      <c r="D18" s="113">
        <f>O15+H17+O17+O16</f>
        <v>0</v>
      </c>
      <c r="E18" s="113"/>
      <c r="F18" s="113"/>
      <c r="G18" s="105" t="s">
        <v>12</v>
      </c>
      <c r="H18" s="105"/>
      <c r="I18" s="229" t="e">
        <f>D18/D6</f>
        <v>#DIV/0!</v>
      </c>
      <c r="J18" s="229"/>
      <c r="K18" s="182" t="s">
        <v>11</v>
      </c>
      <c r="L18" s="182"/>
      <c r="M18" s="120" t="str">
        <f>AF349</f>
        <v>.......</v>
      </c>
      <c r="N18" s="120"/>
      <c r="O18" s="120"/>
      <c r="P18" s="121"/>
      <c r="Q18" s="58"/>
      <c r="R18" s="58"/>
      <c r="S18" s="58"/>
      <c r="T18" s="58"/>
      <c r="U18" s="58"/>
      <c r="V18" s="58"/>
      <c r="W18" s="58"/>
      <c r="X18" s="58"/>
      <c r="Y18" s="58"/>
    </row>
    <row r="19" spans="2:28" ht="3" customHeight="1" x14ac:dyDescent="0.4">
      <c r="Q19" s="58"/>
      <c r="R19" s="58"/>
      <c r="S19" s="58"/>
      <c r="T19" s="58"/>
      <c r="U19" s="58"/>
      <c r="V19" s="58"/>
      <c r="W19" s="58"/>
      <c r="X19" s="58"/>
      <c r="Y19" s="58"/>
    </row>
    <row r="20" spans="2:28" ht="18" customHeight="1" x14ac:dyDescent="0.6">
      <c r="B20" s="123" t="s">
        <v>10</v>
      </c>
      <c r="C20" s="123"/>
      <c r="D20" s="123"/>
      <c r="E20" s="123"/>
      <c r="F20" s="117"/>
      <c r="G20" s="117"/>
      <c r="H20" s="117"/>
      <c r="I20" s="117"/>
      <c r="J20" s="1" t="s">
        <v>9</v>
      </c>
      <c r="K20" s="1"/>
      <c r="L20" s="114"/>
      <c r="M20" s="114"/>
      <c r="N20" s="114"/>
      <c r="O20" s="114"/>
      <c r="P20" s="114"/>
      <c r="Q20" s="58"/>
      <c r="R20" s="58"/>
      <c r="S20" s="58"/>
      <c r="T20" s="58"/>
      <c r="U20" s="58"/>
      <c r="V20" s="58"/>
      <c r="W20" s="58"/>
      <c r="X20" s="58"/>
      <c r="Y20" s="58"/>
    </row>
    <row r="21" spans="2:28" ht="18" customHeight="1" x14ac:dyDescent="0.6">
      <c r="B21" s="115" t="s">
        <v>8</v>
      </c>
      <c r="C21" s="115"/>
      <c r="D21" s="116"/>
      <c r="E21" s="116"/>
      <c r="F21" s="123" t="s">
        <v>7</v>
      </c>
      <c r="G21" s="123"/>
      <c r="H21" s="117"/>
      <c r="I21" s="117"/>
      <c r="J21" s="117"/>
      <c r="K21" s="117"/>
      <c r="L21" s="76" t="s">
        <v>455</v>
      </c>
      <c r="M21" s="118"/>
      <c r="N21" s="118"/>
      <c r="O21" s="118"/>
      <c r="P21" s="118"/>
      <c r="Q21" s="58"/>
      <c r="R21" s="58"/>
      <c r="S21" s="58"/>
      <c r="T21" s="58"/>
      <c r="U21" s="58"/>
      <c r="V21" s="58"/>
      <c r="W21" s="58"/>
      <c r="X21" s="58"/>
      <c r="Y21" s="58"/>
    </row>
    <row r="22" spans="2:28" ht="18" customHeight="1" x14ac:dyDescent="0.6">
      <c r="B22" s="123" t="s">
        <v>6</v>
      </c>
      <c r="C22" s="123"/>
      <c r="D22" s="123"/>
      <c r="E22" s="123"/>
      <c r="F22" s="123"/>
      <c r="G22" s="114"/>
      <c r="H22" s="114"/>
      <c r="I22" s="114"/>
      <c r="J22" s="114"/>
      <c r="K22" s="114"/>
      <c r="L22" s="76" t="s">
        <v>454</v>
      </c>
      <c r="M22" s="117"/>
      <c r="N22" s="117"/>
      <c r="O22" s="117"/>
      <c r="P22" s="117"/>
      <c r="Q22" s="58"/>
      <c r="R22" s="58"/>
      <c r="S22" s="58"/>
      <c r="T22" s="58"/>
      <c r="U22" s="58"/>
      <c r="V22" s="58"/>
      <c r="W22" s="58"/>
      <c r="X22" s="58"/>
      <c r="Y22" s="58"/>
    </row>
    <row r="23" spans="2:28" ht="18" customHeight="1" x14ac:dyDescent="0.4">
      <c r="B23" s="123" t="s">
        <v>5</v>
      </c>
      <c r="C23" s="123"/>
      <c r="D23" s="123"/>
      <c r="E23" s="123"/>
      <c r="F23" s="123"/>
      <c r="G23" s="122"/>
      <c r="H23" s="122"/>
      <c r="I23" s="122"/>
      <c r="J23" s="122"/>
      <c r="K23" s="122"/>
      <c r="L23" s="122"/>
      <c r="M23" s="122"/>
      <c r="N23" s="122"/>
      <c r="O23" s="122"/>
      <c r="P23" s="122"/>
      <c r="Q23" s="58"/>
      <c r="R23" s="58"/>
      <c r="S23" s="58"/>
      <c r="T23" s="58"/>
      <c r="U23" s="58"/>
      <c r="V23" s="58"/>
      <c r="W23" s="58"/>
      <c r="X23" s="58"/>
      <c r="Y23" s="58"/>
      <c r="AB23" t="str">
        <f>MID(G23,10,10)</f>
        <v/>
      </c>
    </row>
    <row r="24" spans="2:28" ht="17.25" customHeight="1" x14ac:dyDescent="0.5">
      <c r="B24" s="119"/>
      <c r="C24" s="119"/>
      <c r="D24" s="119"/>
      <c r="E24" s="119"/>
      <c r="F24" s="119"/>
      <c r="G24" s="119"/>
      <c r="H24" s="119"/>
      <c r="I24" s="119"/>
      <c r="J24" s="119"/>
      <c r="K24" s="119"/>
      <c r="L24" s="119"/>
      <c r="M24" s="119"/>
      <c r="N24" s="119"/>
      <c r="O24" s="119"/>
      <c r="P24" s="119"/>
      <c r="Q24" s="58"/>
      <c r="R24" s="58"/>
      <c r="S24" s="58"/>
      <c r="T24" s="58"/>
      <c r="U24" s="58"/>
      <c r="V24" s="58"/>
      <c r="W24" s="58"/>
      <c r="X24" s="58"/>
      <c r="Y24" s="58"/>
    </row>
    <row r="25" spans="2:28" ht="17.25" customHeight="1" x14ac:dyDescent="0.4">
      <c r="B25" s="177" t="s">
        <v>450</v>
      </c>
      <c r="C25" s="178"/>
      <c r="D25" s="178"/>
      <c r="E25" s="135"/>
      <c r="F25" s="135"/>
      <c r="G25" s="135"/>
      <c r="H25" s="125" t="s">
        <v>458</v>
      </c>
      <c r="I25" s="125"/>
      <c r="J25" s="125"/>
      <c r="K25" s="125"/>
      <c r="L25" s="79"/>
      <c r="M25" s="136" t="s">
        <v>459</v>
      </c>
      <c r="N25" s="136"/>
      <c r="O25" s="136"/>
      <c r="P25" s="16"/>
      <c r="Q25" s="58"/>
      <c r="R25" s="58"/>
      <c r="S25" s="58"/>
      <c r="T25" s="58"/>
      <c r="U25" s="58"/>
      <c r="V25" s="58"/>
      <c r="W25" s="58"/>
      <c r="X25" s="58"/>
      <c r="Y25" s="58"/>
    </row>
    <row r="26" spans="2:28" ht="13.5" customHeight="1" x14ac:dyDescent="0.4">
      <c r="B26" s="126" t="s">
        <v>463</v>
      </c>
      <c r="C26" s="127"/>
      <c r="D26" s="127"/>
      <c r="E26" s="127"/>
      <c r="F26" s="127"/>
      <c r="G26" s="73"/>
      <c r="H26" s="111" t="s">
        <v>566</v>
      </c>
      <c r="I26" s="111"/>
      <c r="J26" s="111"/>
      <c r="K26" s="111"/>
      <c r="L26" s="111"/>
      <c r="M26" s="111"/>
      <c r="N26" s="111"/>
      <c r="O26" s="111"/>
      <c r="P26" s="17"/>
      <c r="Q26" s="58"/>
      <c r="R26" s="58"/>
      <c r="S26" s="58"/>
      <c r="T26" s="58"/>
      <c r="U26" s="58"/>
      <c r="V26" s="58"/>
      <c r="W26" s="58"/>
      <c r="X26" s="58"/>
      <c r="Y26" s="58"/>
    </row>
    <row r="27" spans="2:28" ht="13.5" customHeight="1" x14ac:dyDescent="0.4">
      <c r="B27" s="128"/>
      <c r="C27" s="129"/>
      <c r="D27" s="129"/>
      <c r="E27" s="129"/>
      <c r="F27" s="129"/>
      <c r="G27" s="73"/>
      <c r="H27" s="132" t="s">
        <v>461</v>
      </c>
      <c r="I27" s="132"/>
      <c r="J27" s="132"/>
      <c r="K27" s="132"/>
      <c r="L27" s="132"/>
      <c r="M27" s="132"/>
      <c r="N27" s="132"/>
      <c r="O27" s="132"/>
      <c r="P27" s="17"/>
      <c r="Q27" s="58"/>
      <c r="R27" s="58"/>
      <c r="S27" s="58"/>
      <c r="T27" s="58"/>
      <c r="U27" s="58"/>
      <c r="V27" s="58"/>
      <c r="W27" s="58"/>
      <c r="X27" s="58"/>
      <c r="Y27" s="58"/>
    </row>
    <row r="28" spans="2:28" ht="13.5" customHeight="1" x14ac:dyDescent="0.4">
      <c r="B28" s="130"/>
      <c r="C28" s="131"/>
      <c r="D28" s="131"/>
      <c r="E28" s="131"/>
      <c r="F28" s="131"/>
      <c r="G28" s="18"/>
      <c r="H28" s="133" t="s">
        <v>462</v>
      </c>
      <c r="I28" s="133"/>
      <c r="J28" s="133"/>
      <c r="K28" s="133"/>
      <c r="L28" s="133"/>
      <c r="M28" s="133"/>
      <c r="N28" s="133"/>
      <c r="O28" s="133"/>
      <c r="P28" s="134"/>
      <c r="Q28" s="58"/>
      <c r="R28" s="58"/>
      <c r="S28" s="58"/>
      <c r="T28" s="58"/>
      <c r="U28" s="58"/>
      <c r="V28" s="58"/>
      <c r="W28" s="58"/>
      <c r="X28" s="58"/>
      <c r="Y28" s="58"/>
    </row>
    <row r="29" spans="2:28" ht="5.25" customHeight="1" x14ac:dyDescent="0.4">
      <c r="Q29" s="58"/>
      <c r="R29" s="58"/>
      <c r="S29" s="58"/>
      <c r="T29" s="58"/>
      <c r="U29" s="58"/>
      <c r="V29" s="58"/>
      <c r="W29" s="58"/>
      <c r="X29" s="58"/>
      <c r="Y29" s="58"/>
    </row>
    <row r="30" spans="2:28" ht="18.75" customHeight="1" x14ac:dyDescent="0.4">
      <c r="B30" s="139" t="s">
        <v>4</v>
      </c>
      <c r="C30" s="139"/>
      <c r="D30" s="139"/>
      <c r="E30" s="139"/>
      <c r="F30" s="139"/>
      <c r="G30" s="139"/>
      <c r="H30" s="139"/>
      <c r="I30" s="139"/>
      <c r="J30" s="139"/>
      <c r="K30" s="139"/>
      <c r="L30" s="139"/>
      <c r="M30" s="139"/>
      <c r="N30" s="139"/>
      <c r="O30" s="139"/>
      <c r="P30" s="139"/>
      <c r="Q30" s="58"/>
      <c r="R30" s="58"/>
      <c r="S30" s="58"/>
      <c r="T30" s="58"/>
      <c r="U30" s="58"/>
      <c r="V30" s="58"/>
      <c r="W30" s="58"/>
      <c r="X30" s="58"/>
      <c r="Y30" s="58"/>
    </row>
    <row r="31" spans="2:28" x14ac:dyDescent="0.4">
      <c r="B31" s="140" t="s">
        <v>564</v>
      </c>
      <c r="C31" s="141"/>
      <c r="D31" s="141"/>
      <c r="E31" s="141"/>
      <c r="F31" s="141"/>
      <c r="G31" s="141"/>
      <c r="H31" s="141"/>
      <c r="I31" s="142"/>
      <c r="J31" s="140" t="s">
        <v>565</v>
      </c>
      <c r="K31" s="141"/>
      <c r="L31" s="141"/>
      <c r="M31" s="141"/>
      <c r="N31" s="141"/>
      <c r="O31" s="141"/>
      <c r="P31" s="142"/>
      <c r="Q31" s="58"/>
      <c r="R31" s="58"/>
      <c r="S31" s="58"/>
      <c r="T31" s="58"/>
      <c r="U31" s="58"/>
      <c r="V31" s="58"/>
      <c r="W31" s="58"/>
      <c r="X31" s="58"/>
      <c r="Y31" s="58"/>
    </row>
    <row r="32" spans="2:28" ht="18.75" customHeight="1" x14ac:dyDescent="0.5">
      <c r="B32" s="108"/>
      <c r="C32" s="109"/>
      <c r="D32" s="109"/>
      <c r="E32" s="109"/>
      <c r="F32" s="109"/>
      <c r="G32" s="109"/>
      <c r="H32" s="109"/>
      <c r="I32" s="110"/>
      <c r="J32" s="108"/>
      <c r="K32" s="109"/>
      <c r="L32" s="109"/>
      <c r="M32" s="109"/>
      <c r="N32" s="109"/>
      <c r="O32" s="109"/>
      <c r="P32" s="110"/>
      <c r="Q32" s="58"/>
      <c r="R32" s="58"/>
      <c r="S32" s="58"/>
      <c r="T32" s="58"/>
      <c r="U32" s="58"/>
      <c r="V32" s="58"/>
      <c r="W32" s="58"/>
      <c r="X32" s="58"/>
      <c r="Y32" s="58"/>
    </row>
    <row r="33" spans="1:31" ht="27" customHeight="1" x14ac:dyDescent="0.4">
      <c r="B33" s="104" t="s">
        <v>544</v>
      </c>
      <c r="C33" s="105"/>
      <c r="D33" s="105"/>
      <c r="E33" s="105"/>
      <c r="F33" s="105"/>
      <c r="G33" s="105"/>
      <c r="H33" s="105"/>
      <c r="I33" s="106"/>
      <c r="J33" s="104" t="s">
        <v>545</v>
      </c>
      <c r="K33" s="105"/>
      <c r="L33" s="105"/>
      <c r="M33" s="105"/>
      <c r="N33" s="105"/>
      <c r="O33" s="105"/>
      <c r="P33" s="106"/>
      <c r="Q33" s="58"/>
      <c r="R33" s="58"/>
      <c r="S33" s="58"/>
      <c r="T33" s="58"/>
      <c r="U33" s="58"/>
      <c r="V33" s="58"/>
      <c r="W33" s="58"/>
      <c r="X33" s="58"/>
      <c r="Y33" s="58"/>
    </row>
    <row r="34" spans="1:31" ht="17.25" customHeight="1" x14ac:dyDescent="0.4">
      <c r="B34" s="111" t="s">
        <v>546</v>
      </c>
      <c r="C34" s="111"/>
      <c r="D34" s="111"/>
      <c r="E34" s="111"/>
      <c r="F34" s="111"/>
      <c r="G34" s="111"/>
      <c r="H34" s="112"/>
      <c r="I34" s="112"/>
      <c r="J34" s="112"/>
      <c r="K34" s="112"/>
      <c r="L34" s="74" t="s">
        <v>3</v>
      </c>
      <c r="M34" s="107"/>
      <c r="N34" s="107"/>
      <c r="O34" s="107"/>
      <c r="P34" s="107"/>
      <c r="Q34" s="58"/>
      <c r="R34" s="58"/>
      <c r="S34" s="58"/>
      <c r="T34" s="58"/>
      <c r="U34" s="58"/>
      <c r="V34" s="58"/>
      <c r="W34" s="58"/>
      <c r="X34" s="58"/>
      <c r="Y34" s="58"/>
    </row>
    <row r="35" spans="1:31" ht="17.25" customHeight="1" x14ac:dyDescent="0.4">
      <c r="B35" s="137" t="s">
        <v>2</v>
      </c>
      <c r="C35" s="137"/>
      <c r="D35" s="137"/>
      <c r="E35" s="169"/>
      <c r="F35" s="169"/>
      <c r="G35" s="169"/>
      <c r="H35" s="169"/>
      <c r="I35" s="169"/>
      <c r="J35" s="75"/>
      <c r="K35" s="138" t="s">
        <v>1</v>
      </c>
      <c r="L35" s="138"/>
      <c r="M35" s="170"/>
      <c r="N35" s="170"/>
      <c r="O35" s="170"/>
      <c r="P35" s="170"/>
      <c r="Q35" s="58"/>
      <c r="R35" s="58"/>
      <c r="S35" s="58"/>
      <c r="T35" s="58"/>
      <c r="U35" s="58"/>
      <c r="V35" s="58"/>
      <c r="W35" s="58"/>
      <c r="X35" s="58"/>
      <c r="Y35" s="58"/>
    </row>
    <row r="36" spans="1:31" ht="17.25" customHeight="1" x14ac:dyDescent="0.5">
      <c r="B36" s="161" t="s">
        <v>0</v>
      </c>
      <c r="C36" s="161"/>
      <c r="D36" s="168"/>
      <c r="E36" s="168"/>
      <c r="F36" s="168"/>
      <c r="G36" s="168"/>
      <c r="H36" s="168"/>
      <c r="I36" s="168"/>
      <c r="J36" s="168"/>
      <c r="K36" s="168"/>
      <c r="L36" s="168"/>
      <c r="M36" s="168"/>
      <c r="N36" s="168"/>
      <c r="O36" s="168"/>
      <c r="P36" s="168"/>
      <c r="Q36" s="58"/>
      <c r="R36" s="58"/>
      <c r="S36" s="58"/>
      <c r="T36" s="58"/>
      <c r="U36" s="58"/>
      <c r="V36" s="58"/>
      <c r="W36" s="58"/>
      <c r="X36" s="58"/>
      <c r="Y36" s="58"/>
    </row>
    <row r="37" spans="1:31" ht="13.5" customHeight="1" x14ac:dyDescent="0.4"/>
    <row r="38" spans="1:31" ht="42.75" customHeight="1" x14ac:dyDescent="0.4">
      <c r="A38" s="32"/>
      <c r="B38" s="32"/>
      <c r="C38" s="32"/>
      <c r="D38" s="32"/>
      <c r="E38" s="32"/>
      <c r="F38" s="32"/>
      <c r="G38" s="32"/>
      <c r="H38" s="83" t="s">
        <v>533</v>
      </c>
      <c r="I38" s="83"/>
      <c r="J38" s="83"/>
      <c r="K38" s="163" t="str">
        <f>ليست!DS5</f>
        <v>كد دستگاهـ نام پروژهـ زيربناـ درصد پيشرفت فيزيكيـ سال شروعـ سال خاتمهـ نام پرديسـ شماره ثبت سامانهـ جمع آورده.ـ اعتبار مورد نياز..ـ نام مشاورـ نام پيمانكارـ تعداد طبقاتـ نوع اسكلت ـ نوع نماـ سيستم سرمايش و گرمايشـ نحوه اجراـ وضعيت پروژهـ علت معرفيـ تكميل كننده فرمـ سمتـ تلفنـ تاريخـ عمليات باقيمانده ـ رييس  دستگاهـ مدير مالي دستگاهآورده خير.ـنام خير</v>
      </c>
      <c r="L38" s="163"/>
      <c r="M38" s="163"/>
      <c r="N38" s="163"/>
      <c r="O38" s="163"/>
      <c r="P38" s="163"/>
      <c r="Q38" s="163"/>
      <c r="R38" s="163"/>
      <c r="S38" s="163"/>
      <c r="T38" s="163"/>
      <c r="U38" s="163"/>
      <c r="V38" s="163"/>
      <c r="W38" s="163"/>
      <c r="X38" s="163"/>
      <c r="Y38" s="163"/>
    </row>
    <row r="39" spans="1:31" ht="9.75" customHeight="1" x14ac:dyDescent="0.4"/>
    <row r="40" spans="1:31" ht="13.5" customHeight="1" x14ac:dyDescent="0.4"/>
    <row r="41" spans="1:31" ht="15" customHeight="1" x14ac:dyDescent="0.4">
      <c r="A41" s="32"/>
      <c r="B41" s="32"/>
      <c r="C41" s="32"/>
      <c r="D41" s="32"/>
      <c r="E41" s="32"/>
      <c r="F41" s="32"/>
      <c r="G41" s="32"/>
      <c r="H41" s="32"/>
      <c r="I41" s="32"/>
      <c r="J41" s="32"/>
      <c r="K41" s="32"/>
      <c r="L41" s="32"/>
      <c r="M41" s="32"/>
      <c r="N41" s="32"/>
      <c r="O41" s="32"/>
      <c r="P41" s="47"/>
      <c r="Q41" s="47"/>
      <c r="R41" s="47"/>
      <c r="S41" s="47"/>
      <c r="T41" s="32"/>
      <c r="U41" s="32"/>
      <c r="V41" s="32"/>
      <c r="W41" s="32"/>
      <c r="X41" s="32"/>
      <c r="Y41" s="32"/>
      <c r="AB41" s="58" t="b">
        <f>OR(AC41,AC42)</f>
        <v>0</v>
      </c>
      <c r="AC41" s="58" t="b">
        <v>0</v>
      </c>
    </row>
    <row r="42" spans="1:31" ht="18" x14ac:dyDescent="0.45">
      <c r="A42" s="32"/>
      <c r="B42" s="32"/>
      <c r="C42" s="32"/>
      <c r="D42" s="32"/>
      <c r="E42" s="32"/>
      <c r="F42" s="32"/>
      <c r="G42" s="32"/>
      <c r="H42" s="32"/>
      <c r="I42" s="32"/>
      <c r="J42" s="32"/>
      <c r="K42" s="32"/>
      <c r="L42" s="32"/>
      <c r="M42" s="32"/>
      <c r="N42" s="32"/>
      <c r="O42" s="32"/>
      <c r="P42" s="47"/>
      <c r="Q42" s="47"/>
      <c r="R42" s="47"/>
      <c r="S42" s="47"/>
      <c r="T42" s="164"/>
      <c r="U42" s="164"/>
      <c r="V42" s="164"/>
      <c r="W42" s="164"/>
      <c r="X42" s="164"/>
      <c r="Y42" s="32"/>
      <c r="AB42" s="58" t="b">
        <f>NOT(AB41)</f>
        <v>1</v>
      </c>
      <c r="AC42" s="64" t="b">
        <f>ISTEXT(T42)</f>
        <v>0</v>
      </c>
    </row>
    <row r="43" spans="1:31" x14ac:dyDescent="0.4">
      <c r="A43" s="32"/>
      <c r="B43" s="32"/>
      <c r="C43" s="32"/>
      <c r="D43" s="32"/>
      <c r="E43" s="32"/>
      <c r="F43" s="32"/>
      <c r="G43" s="32"/>
      <c r="H43" s="32"/>
      <c r="I43" s="32"/>
      <c r="J43" s="32"/>
      <c r="K43" s="32"/>
      <c r="L43" s="32"/>
      <c r="M43" s="32"/>
      <c r="N43" s="32"/>
      <c r="O43" s="32"/>
      <c r="P43" s="47"/>
      <c r="Q43" s="47"/>
      <c r="R43" s="47"/>
      <c r="S43" s="47"/>
      <c r="T43" s="32"/>
      <c r="U43" s="32"/>
      <c r="V43" s="32"/>
      <c r="W43" s="32"/>
      <c r="X43" s="32"/>
      <c r="Y43" s="32"/>
      <c r="AB43" s="67" t="b">
        <f>AC347</f>
        <v>1</v>
      </c>
      <c r="AC43" s="65" t="b">
        <f>AND(AC41,AC42)</f>
        <v>0</v>
      </c>
    </row>
    <row r="44" spans="1:31" x14ac:dyDescent="0.4">
      <c r="AB44" s="58" t="b">
        <f>AND(AC41,AC42,AB43)</f>
        <v>0</v>
      </c>
      <c r="AE44" s="3"/>
    </row>
    <row r="45" spans="1:31" s="5" customFormat="1" ht="14.25" customHeight="1" x14ac:dyDescent="0.35">
      <c r="A45" s="166"/>
      <c r="B45" s="167" t="s">
        <v>421</v>
      </c>
      <c r="C45" s="167" t="s">
        <v>426</v>
      </c>
      <c r="D45" s="167"/>
      <c r="E45" s="167"/>
      <c r="F45" s="167"/>
      <c r="G45" s="167"/>
      <c r="H45" s="167"/>
      <c r="I45" s="167" t="s">
        <v>444</v>
      </c>
      <c r="J45" s="167"/>
      <c r="K45" s="165" t="s">
        <v>427</v>
      </c>
      <c r="L45" s="165"/>
      <c r="M45" s="165"/>
      <c r="N45" s="165"/>
      <c r="O45" s="165"/>
      <c r="P45" s="165"/>
      <c r="Q45" s="165"/>
      <c r="R45" s="165"/>
      <c r="S45" s="165"/>
      <c r="T45" s="165"/>
      <c r="U45" s="165"/>
      <c r="AB45" s="66" t="b">
        <f>IF(AB44=TRUE,TRUE,AB42)</f>
        <v>1</v>
      </c>
    </row>
    <row r="46" spans="1:31" s="5" customFormat="1" ht="14.25" customHeight="1" x14ac:dyDescent="0.25">
      <c r="A46" s="166"/>
      <c r="B46" s="167"/>
      <c r="C46" s="167"/>
      <c r="D46" s="167"/>
      <c r="E46" s="167"/>
      <c r="F46" s="167"/>
      <c r="G46" s="167"/>
      <c r="H46" s="167"/>
      <c r="I46" s="167"/>
      <c r="J46" s="167"/>
      <c r="K46" s="162" t="s">
        <v>493</v>
      </c>
      <c r="L46" s="162"/>
      <c r="M46" s="162"/>
      <c r="N46" s="162"/>
      <c r="O46" s="162" t="s">
        <v>445</v>
      </c>
      <c r="P46" s="162"/>
      <c r="Q46" s="162"/>
      <c r="R46" s="162" t="s">
        <v>446</v>
      </c>
      <c r="S46" s="162"/>
      <c r="T46" s="162" t="s">
        <v>18</v>
      </c>
      <c r="U46" s="162"/>
      <c r="W46" s="11">
        <f>SUM(W47:W62)</f>
        <v>0</v>
      </c>
      <c r="X46" s="11">
        <f>SUM(X47:X62)</f>
        <v>0</v>
      </c>
      <c r="Y46" s="11">
        <f>SUM(Y47:Y62)</f>
        <v>10000</v>
      </c>
      <c r="Z46" s="11">
        <f>SUM(Z47:Z62)</f>
        <v>0</v>
      </c>
      <c r="AA46" s="11">
        <f>SUM(AA47:AA62)</f>
        <v>10000</v>
      </c>
      <c r="AB46" s="9"/>
    </row>
    <row r="47" spans="1:31" s="5" customFormat="1" ht="15" customHeight="1" x14ac:dyDescent="0.4">
      <c r="A47" s="78"/>
      <c r="B47" s="6">
        <v>1</v>
      </c>
      <c r="C47" s="153" t="s">
        <v>428</v>
      </c>
      <c r="D47" s="154"/>
      <c r="E47" s="154"/>
      <c r="F47" s="154"/>
      <c r="G47" s="154"/>
      <c r="H47" s="155"/>
      <c r="I47" s="151">
        <v>3.5</v>
      </c>
      <c r="J47" s="152"/>
      <c r="K47" s="148">
        <v>0</v>
      </c>
      <c r="L47" s="149"/>
      <c r="M47" s="149"/>
      <c r="N47" s="150"/>
      <c r="O47" s="148">
        <v>0</v>
      </c>
      <c r="P47" s="149"/>
      <c r="Q47" s="150"/>
      <c r="R47" s="156">
        <f>100-O47-K47</f>
        <v>100</v>
      </c>
      <c r="S47" s="157"/>
      <c r="T47" s="156">
        <f>R47+O47+K47</f>
        <v>100</v>
      </c>
      <c r="U47" s="160"/>
      <c r="V47" s="14"/>
      <c r="W47" s="10">
        <f>K47*I47</f>
        <v>0</v>
      </c>
      <c r="X47" s="9">
        <f>O47*I47</f>
        <v>0</v>
      </c>
      <c r="Y47" s="9">
        <f>R47*I47</f>
        <v>350</v>
      </c>
      <c r="Z47" s="9"/>
      <c r="AA47" s="10">
        <f>SUM(W47:Z47)</f>
        <v>350</v>
      </c>
      <c r="AB47" s="9">
        <f>IF(COUNTBLANK(K47:S47)=0,1,0)</f>
        <v>0</v>
      </c>
    </row>
    <row r="48" spans="1:31" s="5" customFormat="1" ht="15" customHeight="1" x14ac:dyDescent="0.4">
      <c r="A48" s="78"/>
      <c r="B48" s="6">
        <v>2</v>
      </c>
      <c r="C48" s="153" t="s">
        <v>429</v>
      </c>
      <c r="D48" s="154"/>
      <c r="E48" s="154"/>
      <c r="F48" s="154"/>
      <c r="G48" s="154"/>
      <c r="H48" s="155"/>
      <c r="I48" s="151">
        <v>0.7</v>
      </c>
      <c r="J48" s="152"/>
      <c r="K48" s="148">
        <v>0</v>
      </c>
      <c r="L48" s="149"/>
      <c r="M48" s="149"/>
      <c r="N48" s="150"/>
      <c r="O48" s="148">
        <v>0</v>
      </c>
      <c r="P48" s="149"/>
      <c r="Q48" s="150"/>
      <c r="R48" s="156">
        <f t="shared" ref="R48:R62" si="1">100-O48-K48</f>
        <v>100</v>
      </c>
      <c r="S48" s="157"/>
      <c r="T48" s="156">
        <f t="shared" ref="T48:T62" si="2">R48+O48+K48</f>
        <v>100</v>
      </c>
      <c r="U48" s="160"/>
      <c r="W48" s="10">
        <f t="shared" ref="W48:W62" si="3">K48*I48</f>
        <v>0</v>
      </c>
      <c r="X48" s="9">
        <f t="shared" ref="X48:X62" si="4">O48*I48</f>
        <v>0</v>
      </c>
      <c r="Y48" s="9">
        <f t="shared" ref="Y48:Y62" si="5">R48*I48</f>
        <v>70</v>
      </c>
      <c r="Z48" s="9"/>
      <c r="AA48" s="10">
        <f t="shared" ref="AA48:AA62" si="6">SUM(W48:Z48)</f>
        <v>70</v>
      </c>
      <c r="AB48" s="9"/>
    </row>
    <row r="49" spans="1:28" s="5" customFormat="1" ht="15" customHeight="1" x14ac:dyDescent="0.4">
      <c r="A49" s="78"/>
      <c r="B49" s="6">
        <v>3</v>
      </c>
      <c r="C49" s="153" t="s">
        <v>430</v>
      </c>
      <c r="D49" s="154"/>
      <c r="E49" s="154"/>
      <c r="F49" s="154"/>
      <c r="G49" s="154"/>
      <c r="H49" s="155"/>
      <c r="I49" s="151">
        <v>8</v>
      </c>
      <c r="J49" s="152"/>
      <c r="K49" s="148">
        <v>0</v>
      </c>
      <c r="L49" s="149"/>
      <c r="M49" s="149"/>
      <c r="N49" s="150"/>
      <c r="O49" s="148">
        <v>0</v>
      </c>
      <c r="P49" s="149"/>
      <c r="Q49" s="150"/>
      <c r="R49" s="156">
        <f t="shared" si="1"/>
        <v>100</v>
      </c>
      <c r="S49" s="157"/>
      <c r="T49" s="156">
        <f t="shared" si="2"/>
        <v>100</v>
      </c>
      <c r="U49" s="160"/>
      <c r="W49" s="10">
        <f t="shared" si="3"/>
        <v>0</v>
      </c>
      <c r="X49" s="9">
        <f t="shared" si="4"/>
        <v>0</v>
      </c>
      <c r="Y49" s="9">
        <f t="shared" si="5"/>
        <v>800</v>
      </c>
      <c r="Z49" s="9"/>
      <c r="AA49" s="10">
        <f t="shared" si="6"/>
        <v>800</v>
      </c>
      <c r="AB49" s="9"/>
    </row>
    <row r="50" spans="1:28" s="5" customFormat="1" ht="15" customHeight="1" x14ac:dyDescent="0.4">
      <c r="A50" s="78"/>
      <c r="B50" s="6">
        <v>4</v>
      </c>
      <c r="C50" s="153" t="s">
        <v>431</v>
      </c>
      <c r="D50" s="154"/>
      <c r="E50" s="154"/>
      <c r="F50" s="154"/>
      <c r="G50" s="154"/>
      <c r="H50" s="155"/>
      <c r="I50" s="151">
        <v>26.2</v>
      </c>
      <c r="J50" s="152"/>
      <c r="K50" s="148">
        <v>0</v>
      </c>
      <c r="L50" s="149"/>
      <c r="M50" s="149"/>
      <c r="N50" s="150"/>
      <c r="O50" s="148">
        <v>0</v>
      </c>
      <c r="P50" s="149"/>
      <c r="Q50" s="150"/>
      <c r="R50" s="156">
        <f t="shared" si="1"/>
        <v>100</v>
      </c>
      <c r="S50" s="157"/>
      <c r="T50" s="156">
        <f t="shared" si="2"/>
        <v>100</v>
      </c>
      <c r="U50" s="160"/>
      <c r="W50" s="10">
        <f t="shared" si="3"/>
        <v>0</v>
      </c>
      <c r="X50" s="9">
        <f t="shared" si="4"/>
        <v>0</v>
      </c>
      <c r="Y50" s="9">
        <f t="shared" si="5"/>
        <v>2620</v>
      </c>
      <c r="Z50" s="9"/>
      <c r="AA50" s="10">
        <f t="shared" si="6"/>
        <v>2620</v>
      </c>
      <c r="AB50" s="9"/>
    </row>
    <row r="51" spans="1:28" s="5" customFormat="1" ht="15" customHeight="1" x14ac:dyDescent="0.4">
      <c r="A51" s="78"/>
      <c r="B51" s="6">
        <v>5</v>
      </c>
      <c r="C51" s="153" t="s">
        <v>432</v>
      </c>
      <c r="D51" s="154"/>
      <c r="E51" s="154"/>
      <c r="F51" s="154"/>
      <c r="G51" s="154"/>
      <c r="H51" s="155"/>
      <c r="I51" s="151">
        <v>11.2</v>
      </c>
      <c r="J51" s="152"/>
      <c r="K51" s="148">
        <v>0</v>
      </c>
      <c r="L51" s="149"/>
      <c r="M51" s="149"/>
      <c r="N51" s="150"/>
      <c r="O51" s="148">
        <v>0</v>
      </c>
      <c r="P51" s="149"/>
      <c r="Q51" s="150"/>
      <c r="R51" s="156">
        <f t="shared" si="1"/>
        <v>100</v>
      </c>
      <c r="S51" s="157"/>
      <c r="T51" s="156">
        <f t="shared" si="2"/>
        <v>100</v>
      </c>
      <c r="U51" s="160"/>
      <c r="W51" s="10">
        <f t="shared" si="3"/>
        <v>0</v>
      </c>
      <c r="X51" s="9">
        <f t="shared" si="4"/>
        <v>0</v>
      </c>
      <c r="Y51" s="9">
        <f t="shared" si="5"/>
        <v>1120</v>
      </c>
      <c r="Z51" s="9"/>
      <c r="AA51" s="10">
        <f t="shared" si="6"/>
        <v>1120</v>
      </c>
      <c r="AB51" s="9"/>
    </row>
    <row r="52" spans="1:28" s="5" customFormat="1" ht="15" customHeight="1" x14ac:dyDescent="0.4">
      <c r="A52" s="78"/>
      <c r="B52" s="6">
        <v>6</v>
      </c>
      <c r="C52" s="153" t="s">
        <v>433</v>
      </c>
      <c r="D52" s="154"/>
      <c r="E52" s="154"/>
      <c r="F52" s="154"/>
      <c r="G52" s="154"/>
      <c r="H52" s="155"/>
      <c r="I52" s="151">
        <v>7.1</v>
      </c>
      <c r="J52" s="152"/>
      <c r="K52" s="148">
        <v>0</v>
      </c>
      <c r="L52" s="149"/>
      <c r="M52" s="149"/>
      <c r="N52" s="150"/>
      <c r="O52" s="148">
        <v>0</v>
      </c>
      <c r="P52" s="149"/>
      <c r="Q52" s="150"/>
      <c r="R52" s="156">
        <f t="shared" si="1"/>
        <v>100</v>
      </c>
      <c r="S52" s="157"/>
      <c r="T52" s="156">
        <f t="shared" si="2"/>
        <v>100</v>
      </c>
      <c r="U52" s="160"/>
      <c r="W52" s="10">
        <f t="shared" si="3"/>
        <v>0</v>
      </c>
      <c r="X52" s="9">
        <f t="shared" si="4"/>
        <v>0</v>
      </c>
      <c r="Y52" s="9">
        <f t="shared" si="5"/>
        <v>710</v>
      </c>
      <c r="Z52" s="9"/>
      <c r="AA52" s="10">
        <f t="shared" si="6"/>
        <v>710</v>
      </c>
      <c r="AB52" s="9"/>
    </row>
    <row r="53" spans="1:28" s="5" customFormat="1" ht="15" customHeight="1" x14ac:dyDescent="0.4">
      <c r="A53" s="78"/>
      <c r="B53" s="6">
        <v>7</v>
      </c>
      <c r="C53" s="153" t="s">
        <v>434</v>
      </c>
      <c r="D53" s="154"/>
      <c r="E53" s="154"/>
      <c r="F53" s="154"/>
      <c r="G53" s="154"/>
      <c r="H53" s="155"/>
      <c r="I53" s="151">
        <v>6.8</v>
      </c>
      <c r="J53" s="152"/>
      <c r="K53" s="148">
        <v>0</v>
      </c>
      <c r="L53" s="149"/>
      <c r="M53" s="149"/>
      <c r="N53" s="150"/>
      <c r="O53" s="148">
        <v>0</v>
      </c>
      <c r="P53" s="149"/>
      <c r="Q53" s="150"/>
      <c r="R53" s="156">
        <f t="shared" si="1"/>
        <v>100</v>
      </c>
      <c r="S53" s="157"/>
      <c r="T53" s="156">
        <f t="shared" si="2"/>
        <v>100</v>
      </c>
      <c r="U53" s="160"/>
      <c r="W53" s="10">
        <f t="shared" si="3"/>
        <v>0</v>
      </c>
      <c r="X53" s="9">
        <f t="shared" si="4"/>
        <v>0</v>
      </c>
      <c r="Y53" s="9">
        <f t="shared" si="5"/>
        <v>680</v>
      </c>
      <c r="Z53" s="9"/>
      <c r="AA53" s="10">
        <f t="shared" si="6"/>
        <v>680</v>
      </c>
      <c r="AB53" s="9"/>
    </row>
    <row r="54" spans="1:28" s="5" customFormat="1" ht="15" customHeight="1" x14ac:dyDescent="0.4">
      <c r="A54" s="78"/>
      <c r="B54" s="6">
        <v>8</v>
      </c>
      <c r="C54" s="153" t="s">
        <v>435</v>
      </c>
      <c r="D54" s="154"/>
      <c r="E54" s="154"/>
      <c r="F54" s="154"/>
      <c r="G54" s="154"/>
      <c r="H54" s="155"/>
      <c r="I54" s="151">
        <v>4.7</v>
      </c>
      <c r="J54" s="152"/>
      <c r="K54" s="148">
        <v>0</v>
      </c>
      <c r="L54" s="149"/>
      <c r="M54" s="149"/>
      <c r="N54" s="150"/>
      <c r="O54" s="148">
        <v>0</v>
      </c>
      <c r="P54" s="149"/>
      <c r="Q54" s="150"/>
      <c r="R54" s="156">
        <f t="shared" si="1"/>
        <v>100</v>
      </c>
      <c r="S54" s="157"/>
      <c r="T54" s="156">
        <f t="shared" si="2"/>
        <v>100</v>
      </c>
      <c r="U54" s="160"/>
      <c r="W54" s="10">
        <f t="shared" si="3"/>
        <v>0</v>
      </c>
      <c r="X54" s="9">
        <f t="shared" si="4"/>
        <v>0</v>
      </c>
      <c r="Y54" s="9">
        <f t="shared" si="5"/>
        <v>470</v>
      </c>
      <c r="Z54" s="9"/>
      <c r="AA54" s="10">
        <f t="shared" si="6"/>
        <v>470</v>
      </c>
      <c r="AB54" s="9"/>
    </row>
    <row r="55" spans="1:28" s="5" customFormat="1" ht="15" customHeight="1" x14ac:dyDescent="0.4">
      <c r="A55" s="78"/>
      <c r="B55" s="6">
        <v>9</v>
      </c>
      <c r="C55" s="153" t="s">
        <v>436</v>
      </c>
      <c r="D55" s="154"/>
      <c r="E55" s="154"/>
      <c r="F55" s="154"/>
      <c r="G55" s="154"/>
      <c r="H55" s="155"/>
      <c r="I55" s="151">
        <v>1.4</v>
      </c>
      <c r="J55" s="152"/>
      <c r="K55" s="148">
        <v>0</v>
      </c>
      <c r="L55" s="149"/>
      <c r="M55" s="149"/>
      <c r="N55" s="150"/>
      <c r="O55" s="148">
        <v>0</v>
      </c>
      <c r="P55" s="149"/>
      <c r="Q55" s="150"/>
      <c r="R55" s="156">
        <f t="shared" si="1"/>
        <v>100</v>
      </c>
      <c r="S55" s="157"/>
      <c r="T55" s="156">
        <f t="shared" si="2"/>
        <v>100</v>
      </c>
      <c r="U55" s="160"/>
      <c r="W55" s="10">
        <f t="shared" si="3"/>
        <v>0</v>
      </c>
      <c r="X55" s="9">
        <f t="shared" si="4"/>
        <v>0</v>
      </c>
      <c r="Y55" s="9">
        <f t="shared" si="5"/>
        <v>140</v>
      </c>
      <c r="Z55" s="9"/>
      <c r="AA55" s="10">
        <f t="shared" si="6"/>
        <v>140</v>
      </c>
      <c r="AB55" s="9"/>
    </row>
    <row r="56" spans="1:28" s="5" customFormat="1" ht="15" customHeight="1" x14ac:dyDescent="0.4">
      <c r="A56" s="78"/>
      <c r="B56" s="6">
        <v>10</v>
      </c>
      <c r="C56" s="153" t="s">
        <v>437</v>
      </c>
      <c r="D56" s="154"/>
      <c r="E56" s="154"/>
      <c r="F56" s="154"/>
      <c r="G56" s="154"/>
      <c r="H56" s="155"/>
      <c r="I56" s="151">
        <v>12</v>
      </c>
      <c r="J56" s="152"/>
      <c r="K56" s="148">
        <v>0</v>
      </c>
      <c r="L56" s="149"/>
      <c r="M56" s="149"/>
      <c r="N56" s="150"/>
      <c r="O56" s="148">
        <v>0</v>
      </c>
      <c r="P56" s="149"/>
      <c r="Q56" s="150"/>
      <c r="R56" s="156">
        <f t="shared" si="1"/>
        <v>100</v>
      </c>
      <c r="S56" s="157"/>
      <c r="T56" s="156">
        <f t="shared" si="2"/>
        <v>100</v>
      </c>
      <c r="U56" s="160"/>
      <c r="W56" s="10">
        <f t="shared" si="3"/>
        <v>0</v>
      </c>
      <c r="X56" s="9">
        <f t="shared" si="4"/>
        <v>0</v>
      </c>
      <c r="Y56" s="9">
        <f t="shared" si="5"/>
        <v>1200</v>
      </c>
      <c r="Z56" s="9"/>
      <c r="AA56" s="10">
        <f t="shared" si="6"/>
        <v>1200</v>
      </c>
      <c r="AB56" s="9"/>
    </row>
    <row r="57" spans="1:28" s="5" customFormat="1" ht="15" customHeight="1" x14ac:dyDescent="0.4">
      <c r="A57" s="78"/>
      <c r="B57" s="6">
        <v>11</v>
      </c>
      <c r="C57" s="153" t="s">
        <v>438</v>
      </c>
      <c r="D57" s="154"/>
      <c r="E57" s="154"/>
      <c r="F57" s="154"/>
      <c r="G57" s="154"/>
      <c r="H57" s="155"/>
      <c r="I57" s="151">
        <v>4.5999999999999996</v>
      </c>
      <c r="J57" s="152"/>
      <c r="K57" s="148">
        <v>0</v>
      </c>
      <c r="L57" s="149"/>
      <c r="M57" s="149"/>
      <c r="N57" s="150"/>
      <c r="O57" s="148">
        <v>0</v>
      </c>
      <c r="P57" s="149"/>
      <c r="Q57" s="150"/>
      <c r="R57" s="156">
        <f t="shared" si="1"/>
        <v>100</v>
      </c>
      <c r="S57" s="157"/>
      <c r="T57" s="156">
        <f t="shared" si="2"/>
        <v>100</v>
      </c>
      <c r="U57" s="160"/>
      <c r="W57" s="10">
        <f t="shared" si="3"/>
        <v>0</v>
      </c>
      <c r="X57" s="9">
        <f t="shared" si="4"/>
        <v>0</v>
      </c>
      <c r="Y57" s="9">
        <f t="shared" si="5"/>
        <v>459.99999999999994</v>
      </c>
      <c r="Z57" s="9"/>
      <c r="AA57" s="10">
        <f t="shared" si="6"/>
        <v>459.99999999999994</v>
      </c>
      <c r="AB57" s="9"/>
    </row>
    <row r="58" spans="1:28" s="5" customFormat="1" ht="15" customHeight="1" x14ac:dyDescent="0.4">
      <c r="A58" s="78"/>
      <c r="B58" s="6">
        <v>12</v>
      </c>
      <c r="C58" s="153" t="s">
        <v>439</v>
      </c>
      <c r="D58" s="154"/>
      <c r="E58" s="154"/>
      <c r="F58" s="154"/>
      <c r="G58" s="154"/>
      <c r="H58" s="155"/>
      <c r="I58" s="151">
        <v>0.5</v>
      </c>
      <c r="J58" s="152"/>
      <c r="K58" s="148">
        <v>0</v>
      </c>
      <c r="L58" s="149"/>
      <c r="M58" s="149"/>
      <c r="N58" s="150"/>
      <c r="O58" s="148">
        <v>0</v>
      </c>
      <c r="P58" s="149"/>
      <c r="Q58" s="150"/>
      <c r="R58" s="156">
        <f t="shared" si="1"/>
        <v>100</v>
      </c>
      <c r="S58" s="157"/>
      <c r="T58" s="156">
        <f t="shared" si="2"/>
        <v>100</v>
      </c>
      <c r="U58" s="160"/>
      <c r="W58" s="10">
        <f t="shared" si="3"/>
        <v>0</v>
      </c>
      <c r="X58" s="9">
        <f t="shared" si="4"/>
        <v>0</v>
      </c>
      <c r="Y58" s="9">
        <f t="shared" si="5"/>
        <v>50</v>
      </c>
      <c r="Z58" s="9"/>
      <c r="AA58" s="10">
        <f t="shared" si="6"/>
        <v>50</v>
      </c>
      <c r="AB58" s="9"/>
    </row>
    <row r="59" spans="1:28" s="5" customFormat="1" ht="15" customHeight="1" x14ac:dyDescent="0.4">
      <c r="A59" s="78"/>
      <c r="B59" s="6">
        <v>13</v>
      </c>
      <c r="C59" s="153" t="s">
        <v>440</v>
      </c>
      <c r="D59" s="154"/>
      <c r="E59" s="154"/>
      <c r="F59" s="154"/>
      <c r="G59" s="154"/>
      <c r="H59" s="155"/>
      <c r="I59" s="151">
        <v>9.6999999999999993</v>
      </c>
      <c r="J59" s="152"/>
      <c r="K59" s="148">
        <v>0</v>
      </c>
      <c r="L59" s="149"/>
      <c r="M59" s="149"/>
      <c r="N59" s="150"/>
      <c r="O59" s="148">
        <v>0</v>
      </c>
      <c r="P59" s="149"/>
      <c r="Q59" s="150"/>
      <c r="R59" s="156">
        <f t="shared" si="1"/>
        <v>100</v>
      </c>
      <c r="S59" s="157"/>
      <c r="T59" s="156">
        <f t="shared" si="2"/>
        <v>100</v>
      </c>
      <c r="U59" s="160"/>
      <c r="W59" s="10">
        <f t="shared" si="3"/>
        <v>0</v>
      </c>
      <c r="X59" s="9">
        <f t="shared" si="4"/>
        <v>0</v>
      </c>
      <c r="Y59" s="9">
        <f t="shared" si="5"/>
        <v>969.99999999999989</v>
      </c>
      <c r="Z59" s="9"/>
      <c r="AA59" s="10">
        <f t="shared" si="6"/>
        <v>969.99999999999989</v>
      </c>
      <c r="AB59" s="9"/>
    </row>
    <row r="60" spans="1:28" s="5" customFormat="1" ht="15" customHeight="1" x14ac:dyDescent="0.4">
      <c r="A60" s="78"/>
      <c r="B60" s="6">
        <v>14</v>
      </c>
      <c r="C60" s="153" t="s">
        <v>441</v>
      </c>
      <c r="D60" s="154"/>
      <c r="E60" s="154"/>
      <c r="F60" s="154"/>
      <c r="G60" s="154"/>
      <c r="H60" s="155"/>
      <c r="I60" s="151">
        <v>1.5</v>
      </c>
      <c r="J60" s="152"/>
      <c r="K60" s="148">
        <v>0</v>
      </c>
      <c r="L60" s="149"/>
      <c r="M60" s="149"/>
      <c r="N60" s="150"/>
      <c r="O60" s="148">
        <v>0</v>
      </c>
      <c r="P60" s="149"/>
      <c r="Q60" s="150"/>
      <c r="R60" s="156">
        <f t="shared" si="1"/>
        <v>100</v>
      </c>
      <c r="S60" s="157"/>
      <c r="T60" s="156">
        <f t="shared" si="2"/>
        <v>100</v>
      </c>
      <c r="U60" s="160"/>
      <c r="W60" s="10">
        <f t="shared" si="3"/>
        <v>0</v>
      </c>
      <c r="X60" s="9">
        <f t="shared" si="4"/>
        <v>0</v>
      </c>
      <c r="Y60" s="9">
        <f t="shared" si="5"/>
        <v>150</v>
      </c>
      <c r="Z60" s="9"/>
      <c r="AA60" s="10">
        <f t="shared" si="6"/>
        <v>150</v>
      </c>
      <c r="AB60" s="9"/>
    </row>
    <row r="61" spans="1:28" s="5" customFormat="1" ht="15" customHeight="1" x14ac:dyDescent="0.4">
      <c r="A61" s="78"/>
      <c r="B61" s="6">
        <v>15</v>
      </c>
      <c r="C61" s="153" t="s">
        <v>442</v>
      </c>
      <c r="D61" s="154"/>
      <c r="E61" s="154"/>
      <c r="F61" s="154"/>
      <c r="G61" s="154"/>
      <c r="H61" s="155"/>
      <c r="I61" s="151">
        <v>1.7</v>
      </c>
      <c r="J61" s="152"/>
      <c r="K61" s="148">
        <v>0</v>
      </c>
      <c r="L61" s="149"/>
      <c r="M61" s="149"/>
      <c r="N61" s="150"/>
      <c r="O61" s="148">
        <v>0</v>
      </c>
      <c r="P61" s="149"/>
      <c r="Q61" s="150"/>
      <c r="R61" s="156">
        <f t="shared" si="1"/>
        <v>100</v>
      </c>
      <c r="S61" s="157"/>
      <c r="T61" s="156">
        <f t="shared" si="2"/>
        <v>100</v>
      </c>
      <c r="U61" s="160"/>
      <c r="W61" s="10">
        <f t="shared" si="3"/>
        <v>0</v>
      </c>
      <c r="X61" s="9">
        <f t="shared" si="4"/>
        <v>0</v>
      </c>
      <c r="Y61" s="9">
        <f t="shared" si="5"/>
        <v>170</v>
      </c>
      <c r="Z61" s="9"/>
      <c r="AA61" s="10">
        <f t="shared" si="6"/>
        <v>170</v>
      </c>
      <c r="AB61" s="9"/>
    </row>
    <row r="62" spans="1:28" s="5" customFormat="1" ht="15" customHeight="1" x14ac:dyDescent="0.4">
      <c r="A62" s="78"/>
      <c r="B62" s="6">
        <v>16</v>
      </c>
      <c r="C62" s="153" t="s">
        <v>443</v>
      </c>
      <c r="D62" s="154"/>
      <c r="E62" s="154"/>
      <c r="F62" s="154"/>
      <c r="G62" s="154"/>
      <c r="H62" s="155"/>
      <c r="I62" s="151">
        <v>0.4</v>
      </c>
      <c r="J62" s="152"/>
      <c r="K62" s="148">
        <v>0</v>
      </c>
      <c r="L62" s="149"/>
      <c r="M62" s="149"/>
      <c r="N62" s="150"/>
      <c r="O62" s="148">
        <v>0</v>
      </c>
      <c r="P62" s="149"/>
      <c r="Q62" s="150"/>
      <c r="R62" s="156">
        <f t="shared" si="1"/>
        <v>100</v>
      </c>
      <c r="S62" s="157"/>
      <c r="T62" s="156">
        <f t="shared" si="2"/>
        <v>100</v>
      </c>
      <c r="U62" s="160"/>
      <c r="W62" s="10">
        <f t="shared" si="3"/>
        <v>0</v>
      </c>
      <c r="X62" s="9">
        <f t="shared" si="4"/>
        <v>0</v>
      </c>
      <c r="Y62" s="9">
        <f t="shared" si="5"/>
        <v>40</v>
      </c>
      <c r="Z62" s="9"/>
      <c r="AA62" s="10">
        <f t="shared" si="6"/>
        <v>40</v>
      </c>
      <c r="AB62" s="9"/>
    </row>
    <row r="63" spans="1:28" s="5" customFormat="1" ht="16.5" customHeight="1" x14ac:dyDescent="0.45">
      <c r="A63" s="8"/>
      <c r="B63" s="143" t="s">
        <v>18</v>
      </c>
      <c r="C63" s="143"/>
      <c r="D63" s="143"/>
      <c r="E63" s="143"/>
      <c r="F63" s="143"/>
      <c r="G63" s="143"/>
      <c r="H63" s="143"/>
      <c r="I63" s="144">
        <f>SUM(I47:J62)</f>
        <v>100</v>
      </c>
      <c r="J63" s="145"/>
      <c r="K63" s="144">
        <f>W63</f>
        <v>0</v>
      </c>
      <c r="L63" s="146"/>
      <c r="M63" s="146"/>
      <c r="N63" s="145"/>
      <c r="O63" s="147">
        <f>X63</f>
        <v>0</v>
      </c>
      <c r="P63" s="147"/>
      <c r="Q63" s="147"/>
      <c r="R63" s="158">
        <f>Y63</f>
        <v>100</v>
      </c>
      <c r="S63" s="159"/>
      <c r="T63" s="158">
        <f>AA63</f>
        <v>100</v>
      </c>
      <c r="U63" s="159"/>
      <c r="W63" s="10">
        <f>W46/100</f>
        <v>0</v>
      </c>
      <c r="X63" s="10">
        <f>X46/100</f>
        <v>0</v>
      </c>
      <c r="Y63" s="10">
        <f>Y46/100</f>
        <v>100</v>
      </c>
      <c r="Z63" s="10">
        <f>Z46/100</f>
        <v>0</v>
      </c>
      <c r="AA63" s="10">
        <f>AA46/100</f>
        <v>100</v>
      </c>
      <c r="AB63" s="9"/>
    </row>
    <row r="68" ht="20.25" customHeight="1" x14ac:dyDescent="0.4"/>
    <row r="70" hidden="1" x14ac:dyDescent="0.4"/>
    <row r="71" hidden="1" x14ac:dyDescent="0.4"/>
    <row r="72" hidden="1" x14ac:dyDescent="0.4"/>
    <row r="73" hidden="1" x14ac:dyDescent="0.4"/>
    <row r="74" hidden="1" x14ac:dyDescent="0.4"/>
    <row r="75" hidden="1" x14ac:dyDescent="0.4"/>
    <row r="76" hidden="1" x14ac:dyDescent="0.4"/>
    <row r="77" hidden="1" x14ac:dyDescent="0.4"/>
    <row r="78" hidden="1" x14ac:dyDescent="0.4"/>
    <row r="79" hidden="1" x14ac:dyDescent="0.4"/>
    <row r="80" hidden="1" x14ac:dyDescent="0.4"/>
    <row r="81" spans="1:33" hidden="1" x14ac:dyDescent="0.4"/>
    <row r="82" spans="1:33" hidden="1" x14ac:dyDescent="0.4"/>
    <row r="83" spans="1:33" hidden="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15" t="s">
        <v>451</v>
      </c>
      <c r="AC83" s="23" t="s">
        <v>456</v>
      </c>
      <c r="AD83" s="39" t="s">
        <v>421</v>
      </c>
      <c r="AE83" s="40" t="s">
        <v>422</v>
      </c>
      <c r="AF83" s="39" t="s">
        <v>423</v>
      </c>
      <c r="AG83" s="38"/>
    </row>
    <row r="84" spans="1:33" hidden="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15" t="s">
        <v>452</v>
      </c>
      <c r="AC84" s="23" t="s">
        <v>457</v>
      </c>
      <c r="AD84" s="39">
        <v>1</v>
      </c>
      <c r="AE84" s="40">
        <f>AG84*1</f>
        <v>101055</v>
      </c>
      <c r="AF84" s="39" t="s">
        <v>30</v>
      </c>
      <c r="AG84" s="38">
        <v>101055</v>
      </c>
    </row>
    <row r="85" spans="1:33" hidden="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24" t="s">
        <v>453</v>
      </c>
      <c r="AC85" s="25" t="b">
        <f>ليست!CI5</f>
        <v>0</v>
      </c>
      <c r="AD85" s="39">
        <v>2</v>
      </c>
      <c r="AE85" s="40">
        <f t="shared" ref="AE85:AE148" si="7">AG85*1</f>
        <v>110036</v>
      </c>
      <c r="AF85" s="39" t="s">
        <v>31</v>
      </c>
      <c r="AG85" s="38">
        <v>110036</v>
      </c>
    </row>
    <row r="86" spans="1:33" hidden="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
      <c r="AC86" s="70">
        <v>0</v>
      </c>
      <c r="AD86" s="39">
        <v>3</v>
      </c>
      <c r="AE86" s="40">
        <f t="shared" si="7"/>
        <v>113506</v>
      </c>
      <c r="AF86" s="39" t="s">
        <v>32</v>
      </c>
      <c r="AG86" s="38">
        <v>113506</v>
      </c>
    </row>
    <row r="87" spans="1:33" ht="18" hidden="1" x14ac:dyDescent="0.4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46" t="s">
        <v>543</v>
      </c>
      <c r="AD87" s="39">
        <v>4</v>
      </c>
      <c r="AE87" s="40">
        <f t="shared" si="7"/>
        <v>113510</v>
      </c>
      <c r="AF87" s="39" t="s">
        <v>34</v>
      </c>
      <c r="AG87" s="38" t="s">
        <v>33</v>
      </c>
    </row>
    <row r="88" spans="1:33" hidden="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9">
        <v>5</v>
      </c>
      <c r="AE88" s="40">
        <f t="shared" si="7"/>
        <v>113522</v>
      </c>
      <c r="AF88" s="39" t="s">
        <v>35</v>
      </c>
      <c r="AG88" s="38">
        <v>113522</v>
      </c>
    </row>
    <row r="89" spans="1:33" hidden="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9">
        <v>6</v>
      </c>
      <c r="AE89" s="40">
        <f t="shared" si="7"/>
        <v>113523</v>
      </c>
      <c r="AF89" s="39" t="s">
        <v>36</v>
      </c>
      <c r="AG89" s="38">
        <v>113523</v>
      </c>
    </row>
    <row r="90" spans="1:33" hidden="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9">
        <v>7</v>
      </c>
      <c r="AE90" s="40">
        <f t="shared" si="7"/>
        <v>113524</v>
      </c>
      <c r="AF90" s="39" t="s">
        <v>37</v>
      </c>
      <c r="AG90" s="38">
        <v>113524</v>
      </c>
    </row>
    <row r="91" spans="1:33" hidden="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9">
        <v>8</v>
      </c>
      <c r="AE91" s="40">
        <f t="shared" si="7"/>
        <v>113525</v>
      </c>
      <c r="AF91" s="39" t="s">
        <v>38</v>
      </c>
      <c r="AG91" s="38">
        <v>113525</v>
      </c>
    </row>
    <row r="92" spans="1:33" hidden="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9">
        <v>9</v>
      </c>
      <c r="AE92" s="40">
        <f t="shared" si="7"/>
        <v>113526</v>
      </c>
      <c r="AF92" s="39" t="s">
        <v>39</v>
      </c>
      <c r="AG92" s="38">
        <v>113526</v>
      </c>
    </row>
    <row r="93" spans="1:33" hidden="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9">
        <v>10</v>
      </c>
      <c r="AE93" s="40">
        <f t="shared" si="7"/>
        <v>113527</v>
      </c>
      <c r="AF93" s="39" t="s">
        <v>40</v>
      </c>
      <c r="AG93" s="38">
        <v>113527</v>
      </c>
    </row>
    <row r="94" spans="1:33" hidden="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9">
        <v>11</v>
      </c>
      <c r="AE94" s="40">
        <f t="shared" si="7"/>
        <v>113528</v>
      </c>
      <c r="AF94" s="39" t="s">
        <v>41</v>
      </c>
      <c r="AG94" s="38">
        <v>113528</v>
      </c>
    </row>
    <row r="95" spans="1:33" hidden="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9">
        <v>12</v>
      </c>
      <c r="AE95" s="40">
        <f t="shared" si="7"/>
        <v>113529</v>
      </c>
      <c r="AF95" s="39" t="s">
        <v>42</v>
      </c>
      <c r="AG95" s="38">
        <v>113529</v>
      </c>
    </row>
    <row r="96" spans="1:33" hidden="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9">
        <v>13</v>
      </c>
      <c r="AE96" s="40">
        <f t="shared" si="7"/>
        <v>113530</v>
      </c>
      <c r="AF96" s="39" t="s">
        <v>43</v>
      </c>
      <c r="AG96" s="38">
        <v>113530</v>
      </c>
    </row>
    <row r="97" spans="1:33" hidden="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9">
        <v>14</v>
      </c>
      <c r="AE97" s="40">
        <f t="shared" si="7"/>
        <v>113531</v>
      </c>
      <c r="AF97" s="39" t="s">
        <v>44</v>
      </c>
      <c r="AG97" s="38">
        <v>113531</v>
      </c>
    </row>
    <row r="98" spans="1:33" hidden="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9">
        <v>15</v>
      </c>
      <c r="AE98" s="40">
        <f t="shared" si="7"/>
        <v>113532</v>
      </c>
      <c r="AF98" s="39" t="s">
        <v>45</v>
      </c>
      <c r="AG98" s="38">
        <v>113532</v>
      </c>
    </row>
    <row r="99" spans="1:33" hidden="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9">
        <v>16</v>
      </c>
      <c r="AE99" s="40">
        <f t="shared" si="7"/>
        <v>113533</v>
      </c>
      <c r="AF99" s="39" t="s">
        <v>46</v>
      </c>
      <c r="AG99" s="38">
        <v>113533</v>
      </c>
    </row>
    <row r="100" spans="1:33" hidden="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9">
        <v>17</v>
      </c>
      <c r="AE100" s="40">
        <f t="shared" si="7"/>
        <v>113534</v>
      </c>
      <c r="AF100" s="39" t="s">
        <v>47</v>
      </c>
      <c r="AG100" s="38">
        <v>113534</v>
      </c>
    </row>
    <row r="101" spans="1:33" hidden="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9">
        <v>18</v>
      </c>
      <c r="AE101" s="40">
        <f t="shared" si="7"/>
        <v>113535</v>
      </c>
      <c r="AF101" s="39" t="s">
        <v>48</v>
      </c>
      <c r="AG101" s="38">
        <v>113535</v>
      </c>
    </row>
    <row r="102" spans="1:33" hidden="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9">
        <v>19</v>
      </c>
      <c r="AE102" s="40">
        <f t="shared" si="7"/>
        <v>113536</v>
      </c>
      <c r="AF102" s="39" t="s">
        <v>49</v>
      </c>
      <c r="AG102" s="38">
        <v>113536</v>
      </c>
    </row>
    <row r="103" spans="1:33" ht="18" hidden="1" thickBot="1" x14ac:dyDescent="0.4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9">
        <v>20</v>
      </c>
      <c r="AE103" s="40">
        <f t="shared" si="7"/>
        <v>113537</v>
      </c>
      <c r="AF103" s="39" t="s">
        <v>51</v>
      </c>
      <c r="AG103" s="38" t="s">
        <v>50</v>
      </c>
    </row>
    <row r="104" spans="1:33" hidden="1" x14ac:dyDescent="0.4">
      <c r="A104" s="219"/>
      <c r="B104" s="220"/>
      <c r="C104" s="220"/>
      <c r="D104" s="220"/>
      <c r="E104" s="220"/>
      <c r="F104" s="220"/>
      <c r="G104" s="220"/>
      <c r="H104" s="220"/>
      <c r="I104" s="220"/>
      <c r="J104" s="220"/>
      <c r="K104" s="220"/>
      <c r="L104" s="223"/>
      <c r="M104" s="38"/>
      <c r="N104" s="38"/>
      <c r="O104" s="38"/>
      <c r="P104" s="38"/>
      <c r="Q104" s="38"/>
      <c r="R104" s="38"/>
      <c r="S104" s="38"/>
      <c r="T104" s="38"/>
      <c r="U104" s="38"/>
      <c r="V104" s="38"/>
      <c r="W104" s="38"/>
      <c r="X104" s="38"/>
      <c r="Y104" s="38"/>
      <c r="Z104" s="38"/>
      <c r="AA104" s="38"/>
      <c r="AB104" s="38"/>
      <c r="AC104" s="38"/>
      <c r="AD104" s="39">
        <v>21</v>
      </c>
      <c r="AE104" s="40">
        <f t="shared" si="7"/>
        <v>113538</v>
      </c>
      <c r="AF104" s="39" t="s">
        <v>52</v>
      </c>
      <c r="AG104" s="38">
        <v>113538</v>
      </c>
    </row>
    <row r="105" spans="1:33" hidden="1" x14ac:dyDescent="0.4">
      <c r="A105" s="221"/>
      <c r="B105" s="222"/>
      <c r="C105" s="222"/>
      <c r="D105" s="222"/>
      <c r="E105" s="222"/>
      <c r="F105" s="222"/>
      <c r="G105" s="222"/>
      <c r="H105" s="222"/>
      <c r="I105" s="222"/>
      <c r="J105" s="222"/>
      <c r="K105" s="222"/>
      <c r="L105" s="224"/>
      <c r="M105" s="38"/>
      <c r="N105" s="38"/>
      <c r="O105" s="38"/>
      <c r="P105" s="38"/>
      <c r="Q105" s="38"/>
      <c r="R105" s="38"/>
      <c r="S105" s="38"/>
      <c r="T105" s="38"/>
      <c r="U105" s="38"/>
      <c r="V105" s="38"/>
      <c r="W105" s="38"/>
      <c r="X105" s="38"/>
      <c r="Y105" s="38"/>
      <c r="Z105" s="38"/>
      <c r="AA105" s="38"/>
      <c r="AB105" s="38"/>
      <c r="AC105" s="38"/>
      <c r="AD105" s="39">
        <v>22</v>
      </c>
      <c r="AE105" s="40">
        <f t="shared" si="7"/>
        <v>113539</v>
      </c>
      <c r="AF105" s="39" t="s">
        <v>53</v>
      </c>
      <c r="AG105" s="38">
        <v>113539</v>
      </c>
    </row>
    <row r="106" spans="1:33" hidden="1" x14ac:dyDescent="0.4">
      <c r="A106" s="221"/>
      <c r="B106" s="222"/>
      <c r="C106" s="222"/>
      <c r="D106" s="222"/>
      <c r="E106" s="222"/>
      <c r="F106" s="222"/>
      <c r="G106" s="222"/>
      <c r="H106" s="222"/>
      <c r="I106" s="222"/>
      <c r="J106" s="222"/>
      <c r="K106" s="222"/>
      <c r="L106" s="224"/>
      <c r="M106" s="38"/>
      <c r="N106" s="38"/>
      <c r="O106" s="38"/>
      <c r="P106" s="38"/>
      <c r="Q106" s="38"/>
      <c r="R106" s="38"/>
      <c r="S106" s="38"/>
      <c r="T106" s="38"/>
      <c r="U106" s="38"/>
      <c r="V106" s="38"/>
      <c r="W106" s="38"/>
      <c r="X106" s="38"/>
      <c r="Y106" s="38"/>
      <c r="Z106" s="38"/>
      <c r="AA106" s="38"/>
      <c r="AB106" s="38"/>
      <c r="AC106" s="38"/>
      <c r="AD106" s="39">
        <v>23</v>
      </c>
      <c r="AE106" s="40">
        <f t="shared" si="7"/>
        <v>113540</v>
      </c>
      <c r="AF106" s="39" t="s">
        <v>55</v>
      </c>
      <c r="AG106" s="38" t="s">
        <v>54</v>
      </c>
    </row>
    <row r="107" spans="1:33" hidden="1" x14ac:dyDescent="0.4">
      <c r="A107" s="221"/>
      <c r="B107" s="222"/>
      <c r="C107" s="222"/>
      <c r="D107" s="222"/>
      <c r="E107" s="222"/>
      <c r="F107" s="222"/>
      <c r="G107" s="222"/>
      <c r="H107" s="222"/>
      <c r="I107" s="222"/>
      <c r="J107" s="222"/>
      <c r="K107" s="222"/>
      <c r="L107" s="224"/>
      <c r="M107" s="38"/>
      <c r="N107" s="38"/>
      <c r="O107" s="38"/>
      <c r="P107" s="38"/>
      <c r="Q107" s="38"/>
      <c r="R107" s="38"/>
      <c r="S107" s="38"/>
      <c r="T107" s="38"/>
      <c r="U107" s="38"/>
      <c r="V107" s="38"/>
      <c r="W107" s="38"/>
      <c r="X107" s="38"/>
      <c r="Y107" s="38"/>
      <c r="Z107" s="38"/>
      <c r="AA107" s="38"/>
      <c r="AB107" s="38"/>
      <c r="AC107" s="38"/>
      <c r="AD107" s="39">
        <v>24</v>
      </c>
      <c r="AE107" s="40">
        <f t="shared" si="7"/>
        <v>113541</v>
      </c>
      <c r="AF107" s="39" t="s">
        <v>56</v>
      </c>
      <c r="AG107" s="38">
        <v>113541</v>
      </c>
    </row>
    <row r="108" spans="1:33" hidden="1" x14ac:dyDescent="0.4">
      <c r="A108" s="221"/>
      <c r="B108" s="222"/>
      <c r="C108" s="222"/>
      <c r="D108" s="222"/>
      <c r="E108" s="222"/>
      <c r="F108" s="222"/>
      <c r="G108" s="222"/>
      <c r="H108" s="222"/>
      <c r="I108" s="222"/>
      <c r="J108" s="222"/>
      <c r="K108" s="222"/>
      <c r="L108" s="224"/>
      <c r="M108" s="38"/>
      <c r="N108" s="38"/>
      <c r="O108" s="38"/>
      <c r="P108" s="38"/>
      <c r="Q108" s="38"/>
      <c r="R108" s="38"/>
      <c r="S108" s="38"/>
      <c r="T108" s="38"/>
      <c r="U108" s="38"/>
      <c r="V108" s="38"/>
      <c r="W108" s="38"/>
      <c r="X108" s="38"/>
      <c r="Y108" s="38"/>
      <c r="Z108" s="38"/>
      <c r="AA108" s="38"/>
      <c r="AB108" s="38"/>
      <c r="AC108" s="38"/>
      <c r="AD108" s="39">
        <v>25</v>
      </c>
      <c r="AE108" s="40">
        <f t="shared" si="7"/>
        <v>113542</v>
      </c>
      <c r="AF108" s="39" t="s">
        <v>57</v>
      </c>
      <c r="AG108" s="38">
        <v>113542</v>
      </c>
    </row>
    <row r="109" spans="1:33" hidden="1" x14ac:dyDescent="0.4">
      <c r="A109" s="221"/>
      <c r="B109" s="222"/>
      <c r="C109" s="222"/>
      <c r="D109" s="222"/>
      <c r="E109" s="222"/>
      <c r="F109" s="222"/>
      <c r="G109" s="222"/>
      <c r="H109" s="222"/>
      <c r="I109" s="222"/>
      <c r="J109" s="222"/>
      <c r="K109" s="222"/>
      <c r="L109" s="224"/>
      <c r="M109" s="38"/>
      <c r="N109" s="38"/>
      <c r="O109" s="38"/>
      <c r="P109" s="38"/>
      <c r="Q109" s="38"/>
      <c r="R109" s="38"/>
      <c r="S109" s="38"/>
      <c r="T109" s="38"/>
      <c r="U109" s="38"/>
      <c r="V109" s="38"/>
      <c r="W109" s="38"/>
      <c r="X109" s="38"/>
      <c r="Y109" s="38"/>
      <c r="Z109" s="38"/>
      <c r="AA109" s="38"/>
      <c r="AB109" s="38"/>
      <c r="AC109" s="38"/>
      <c r="AD109" s="39">
        <v>26</v>
      </c>
      <c r="AE109" s="40">
        <f t="shared" si="7"/>
        <v>113544</v>
      </c>
      <c r="AF109" s="39" t="s">
        <v>59</v>
      </c>
      <c r="AG109" s="38" t="s">
        <v>58</v>
      </c>
    </row>
    <row r="110" spans="1:33" hidden="1" x14ac:dyDescent="0.4">
      <c r="A110" s="41"/>
      <c r="B110" s="42"/>
      <c r="C110" s="222"/>
      <c r="D110" s="222"/>
      <c r="E110" s="222"/>
      <c r="F110" s="222"/>
      <c r="G110" s="222"/>
      <c r="H110" s="222"/>
      <c r="I110" s="222"/>
      <c r="J110" s="222"/>
      <c r="K110" s="222"/>
      <c r="L110" s="224"/>
      <c r="M110" s="38"/>
      <c r="N110" s="38"/>
      <c r="O110" s="38"/>
      <c r="P110" s="38"/>
      <c r="Q110" s="38"/>
      <c r="R110" s="38"/>
      <c r="S110" s="38"/>
      <c r="T110" s="38"/>
      <c r="U110" s="38"/>
      <c r="V110" s="38"/>
      <c r="W110" s="38"/>
      <c r="X110" s="38"/>
      <c r="Y110" s="38"/>
      <c r="Z110" s="38"/>
      <c r="AA110" s="38"/>
      <c r="AB110" s="38"/>
      <c r="AC110" s="38"/>
      <c r="AD110" s="39">
        <v>27</v>
      </c>
      <c r="AE110" s="40">
        <f t="shared" si="7"/>
        <v>113548</v>
      </c>
      <c r="AF110" s="39" t="s">
        <v>61</v>
      </c>
      <c r="AG110" s="38" t="s">
        <v>60</v>
      </c>
    </row>
    <row r="111" spans="1:33" ht="18" hidden="1" thickBot="1" x14ac:dyDescent="0.45">
      <c r="A111" s="43"/>
      <c r="B111" s="44"/>
      <c r="C111" s="225"/>
      <c r="D111" s="225"/>
      <c r="E111" s="225"/>
      <c r="F111" s="77"/>
      <c r="G111" s="44"/>
      <c r="H111" s="225"/>
      <c r="I111" s="225"/>
      <c r="J111" s="225"/>
      <c r="K111" s="225"/>
      <c r="L111" s="226"/>
      <c r="M111" s="38"/>
      <c r="N111" s="38"/>
      <c r="O111" s="38"/>
      <c r="P111" s="38"/>
      <c r="Q111" s="38"/>
      <c r="R111" s="38"/>
      <c r="S111" s="38"/>
      <c r="T111" s="38"/>
      <c r="U111" s="38"/>
      <c r="V111" s="38"/>
      <c r="W111" s="38"/>
      <c r="X111" s="38"/>
      <c r="Y111" s="38"/>
      <c r="Z111" s="38"/>
      <c r="AA111" s="38"/>
      <c r="AB111" s="38"/>
      <c r="AC111" s="38"/>
      <c r="AD111" s="39">
        <v>28</v>
      </c>
      <c r="AE111" s="40">
        <f t="shared" si="7"/>
        <v>113550</v>
      </c>
      <c r="AF111" s="39" t="s">
        <v>63</v>
      </c>
      <c r="AG111" s="38" t="s">
        <v>62</v>
      </c>
    </row>
    <row r="112" spans="1:33" hidden="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9">
        <v>29</v>
      </c>
      <c r="AE112" s="40">
        <f t="shared" si="7"/>
        <v>113551</v>
      </c>
      <c r="AF112" s="39" t="s">
        <v>64</v>
      </c>
      <c r="AG112" s="38">
        <v>113551</v>
      </c>
    </row>
    <row r="113" spans="1:33" hidden="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9">
        <v>30</v>
      </c>
      <c r="AE113" s="40">
        <f t="shared" si="7"/>
        <v>113552</v>
      </c>
      <c r="AF113" s="39" t="s">
        <v>65</v>
      </c>
      <c r="AG113" s="38">
        <v>113552</v>
      </c>
    </row>
    <row r="114" spans="1:33" hidden="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9">
        <v>31</v>
      </c>
      <c r="AE114" s="40">
        <f t="shared" si="7"/>
        <v>113557</v>
      </c>
      <c r="AF114" s="39" t="s">
        <v>66</v>
      </c>
      <c r="AG114" s="38">
        <v>113557</v>
      </c>
    </row>
    <row r="115" spans="1:33" hidden="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9">
        <v>32</v>
      </c>
      <c r="AE115" s="40">
        <f t="shared" si="7"/>
        <v>113558</v>
      </c>
      <c r="AF115" s="39" t="s">
        <v>67</v>
      </c>
      <c r="AG115" s="38">
        <v>113558</v>
      </c>
    </row>
    <row r="116" spans="1:33" hidden="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9">
        <v>33</v>
      </c>
      <c r="AE116" s="40">
        <f t="shared" si="7"/>
        <v>113565</v>
      </c>
      <c r="AF116" s="39" t="s">
        <v>69</v>
      </c>
      <c r="AG116" s="38" t="s">
        <v>68</v>
      </c>
    </row>
    <row r="117" spans="1:33" hidden="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9">
        <v>34</v>
      </c>
      <c r="AE117" s="40">
        <f t="shared" si="7"/>
        <v>113566</v>
      </c>
      <c r="AF117" s="39" t="s">
        <v>71</v>
      </c>
      <c r="AG117" s="38" t="s">
        <v>70</v>
      </c>
    </row>
    <row r="118" spans="1:33" hidden="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9">
        <v>35</v>
      </c>
      <c r="AE118" s="40">
        <f t="shared" si="7"/>
        <v>113567</v>
      </c>
      <c r="AF118" s="39" t="s">
        <v>73</v>
      </c>
      <c r="AG118" s="38" t="s">
        <v>72</v>
      </c>
    </row>
    <row r="119" spans="1:33" hidden="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9">
        <v>36</v>
      </c>
      <c r="AE119" s="40">
        <f t="shared" si="7"/>
        <v>113568</v>
      </c>
      <c r="AF119" s="39" t="s">
        <v>74</v>
      </c>
      <c r="AG119" s="38">
        <v>113568</v>
      </c>
    </row>
    <row r="120" spans="1:33" hidden="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9">
        <v>37</v>
      </c>
      <c r="AE120" s="40">
        <f t="shared" si="7"/>
        <v>113570</v>
      </c>
      <c r="AF120" s="39" t="s">
        <v>76</v>
      </c>
      <c r="AG120" s="38" t="s">
        <v>75</v>
      </c>
    </row>
    <row r="121" spans="1:33" hidden="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9">
        <v>38</v>
      </c>
      <c r="AE121" s="40">
        <f t="shared" si="7"/>
        <v>113572</v>
      </c>
      <c r="AF121" s="39" t="s">
        <v>77</v>
      </c>
      <c r="AG121" s="38">
        <v>113572</v>
      </c>
    </row>
    <row r="122" spans="1:33" hidden="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9">
        <v>39</v>
      </c>
      <c r="AE122" s="40">
        <f t="shared" si="7"/>
        <v>113573</v>
      </c>
      <c r="AF122" s="39" t="s">
        <v>79</v>
      </c>
      <c r="AG122" s="38" t="s">
        <v>78</v>
      </c>
    </row>
    <row r="123" spans="1:33" hidden="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9">
        <v>40</v>
      </c>
      <c r="AE123" s="40">
        <f t="shared" si="7"/>
        <v>113574</v>
      </c>
      <c r="AF123" s="39" t="s">
        <v>81</v>
      </c>
      <c r="AG123" s="38" t="s">
        <v>80</v>
      </c>
    </row>
    <row r="124" spans="1:33" hidden="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9">
        <v>41</v>
      </c>
      <c r="AE124" s="40">
        <f t="shared" si="7"/>
        <v>113575</v>
      </c>
      <c r="AF124" s="39" t="s">
        <v>83</v>
      </c>
      <c r="AG124" s="38" t="s">
        <v>82</v>
      </c>
    </row>
    <row r="125" spans="1:33" hidden="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9">
        <v>42</v>
      </c>
      <c r="AE125" s="40">
        <f t="shared" si="7"/>
        <v>113576</v>
      </c>
      <c r="AF125" s="39" t="s">
        <v>85</v>
      </c>
      <c r="AG125" s="38" t="s">
        <v>84</v>
      </c>
    </row>
    <row r="126" spans="1:33" hidden="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9">
        <v>43</v>
      </c>
      <c r="AE126" s="40">
        <f t="shared" si="7"/>
        <v>113579</v>
      </c>
      <c r="AF126" s="39" t="s">
        <v>86</v>
      </c>
      <c r="AG126" s="38">
        <v>113579</v>
      </c>
    </row>
    <row r="127" spans="1:33" hidden="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9">
        <v>44</v>
      </c>
      <c r="AE127" s="40">
        <f t="shared" si="7"/>
        <v>113580</v>
      </c>
      <c r="AF127" s="39" t="s">
        <v>87</v>
      </c>
      <c r="AG127" s="38">
        <v>113580</v>
      </c>
    </row>
    <row r="128" spans="1:33" hidden="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9">
        <v>45</v>
      </c>
      <c r="AE128" s="40">
        <f t="shared" si="7"/>
        <v>113584</v>
      </c>
      <c r="AF128" s="39" t="s">
        <v>88</v>
      </c>
      <c r="AG128" s="38">
        <v>113584</v>
      </c>
    </row>
    <row r="129" spans="1:33" hidden="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9">
        <v>46</v>
      </c>
      <c r="AE129" s="40">
        <f t="shared" si="7"/>
        <v>113585</v>
      </c>
      <c r="AF129" s="39" t="s">
        <v>89</v>
      </c>
      <c r="AG129" s="38">
        <v>113585</v>
      </c>
    </row>
    <row r="130" spans="1:33" hidden="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9">
        <v>47</v>
      </c>
      <c r="AE130" s="40">
        <f t="shared" si="7"/>
        <v>113588</v>
      </c>
      <c r="AF130" s="39" t="s">
        <v>90</v>
      </c>
      <c r="AG130" s="38">
        <v>113588</v>
      </c>
    </row>
    <row r="131" spans="1:33" hidden="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9">
        <v>48</v>
      </c>
      <c r="AE131" s="40">
        <f t="shared" si="7"/>
        <v>113596</v>
      </c>
      <c r="AF131" s="39" t="s">
        <v>91</v>
      </c>
      <c r="AG131" s="38">
        <v>113596</v>
      </c>
    </row>
    <row r="132" spans="1:33" hidden="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9">
        <v>49</v>
      </c>
      <c r="AE132" s="40">
        <f t="shared" si="7"/>
        <v>113599</v>
      </c>
      <c r="AF132" s="39" t="s">
        <v>92</v>
      </c>
      <c r="AG132" s="38">
        <v>113599</v>
      </c>
    </row>
    <row r="133" spans="1:33" hidden="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9">
        <v>50</v>
      </c>
      <c r="AE133" s="40">
        <f t="shared" si="7"/>
        <v>113642</v>
      </c>
      <c r="AF133" s="39" t="s">
        <v>93</v>
      </c>
      <c r="AG133" s="38">
        <v>113642</v>
      </c>
    </row>
    <row r="134" spans="1:33" hidden="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9">
        <v>51</v>
      </c>
      <c r="AE134" s="40">
        <f t="shared" si="7"/>
        <v>113643</v>
      </c>
      <c r="AF134" s="39" t="s">
        <v>94</v>
      </c>
      <c r="AG134" s="38">
        <v>113643</v>
      </c>
    </row>
    <row r="135" spans="1:33" hidden="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9">
        <v>52</v>
      </c>
      <c r="AE135" s="40">
        <f t="shared" si="7"/>
        <v>113644</v>
      </c>
      <c r="AF135" s="39" t="s">
        <v>95</v>
      </c>
      <c r="AG135" s="38">
        <v>113644</v>
      </c>
    </row>
    <row r="136" spans="1:33" hidden="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9">
        <v>53</v>
      </c>
      <c r="AE136" s="40">
        <f t="shared" si="7"/>
        <v>113650</v>
      </c>
      <c r="AF136" s="39" t="s">
        <v>96</v>
      </c>
      <c r="AG136" s="38">
        <v>113650</v>
      </c>
    </row>
    <row r="137" spans="1:33" hidden="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9">
        <v>54</v>
      </c>
      <c r="AE137" s="40">
        <f t="shared" si="7"/>
        <v>114500</v>
      </c>
      <c r="AF137" s="39" t="s">
        <v>97</v>
      </c>
      <c r="AG137" s="38">
        <v>114500</v>
      </c>
    </row>
    <row r="138" spans="1:33" hidden="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9">
        <v>55</v>
      </c>
      <c r="AE138" s="40">
        <f t="shared" si="7"/>
        <v>114501</v>
      </c>
      <c r="AF138" s="39" t="s">
        <v>98</v>
      </c>
      <c r="AG138" s="38">
        <v>114501</v>
      </c>
    </row>
    <row r="139" spans="1:33" hidden="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9">
        <v>56</v>
      </c>
      <c r="AE139" s="40">
        <f t="shared" si="7"/>
        <v>114502</v>
      </c>
      <c r="AF139" s="39" t="s">
        <v>99</v>
      </c>
      <c r="AG139" s="38">
        <v>114502</v>
      </c>
    </row>
    <row r="140" spans="1:33" hidden="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9">
        <v>57</v>
      </c>
      <c r="AE140" s="40">
        <f t="shared" si="7"/>
        <v>114504</v>
      </c>
      <c r="AF140" s="39" t="s">
        <v>100</v>
      </c>
      <c r="AG140" s="38">
        <v>114504</v>
      </c>
    </row>
    <row r="141" spans="1:33" hidden="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9">
        <v>58</v>
      </c>
      <c r="AE141" s="40">
        <f t="shared" si="7"/>
        <v>114505</v>
      </c>
      <c r="AF141" s="39" t="s">
        <v>101</v>
      </c>
      <c r="AG141" s="38">
        <v>114505</v>
      </c>
    </row>
    <row r="142" spans="1:33" hidden="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9">
        <v>59</v>
      </c>
      <c r="AE142" s="40">
        <f t="shared" si="7"/>
        <v>114514</v>
      </c>
      <c r="AF142" s="39" t="s">
        <v>102</v>
      </c>
      <c r="AG142" s="38">
        <v>114514</v>
      </c>
    </row>
    <row r="143" spans="1:33" hidden="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9">
        <v>60</v>
      </c>
      <c r="AE143" s="40">
        <f t="shared" si="7"/>
        <v>114520</v>
      </c>
      <c r="AF143" s="39" t="s">
        <v>103</v>
      </c>
      <c r="AG143" s="38">
        <v>114520</v>
      </c>
    </row>
    <row r="144" spans="1:33" hidden="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9">
        <v>61</v>
      </c>
      <c r="AE144" s="40">
        <f t="shared" si="7"/>
        <v>114521</v>
      </c>
      <c r="AF144" s="39" t="s">
        <v>104</v>
      </c>
      <c r="AG144" s="38">
        <v>114521</v>
      </c>
    </row>
    <row r="145" spans="1:33" hidden="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9">
        <v>62</v>
      </c>
      <c r="AE145" s="40">
        <f t="shared" si="7"/>
        <v>114522</v>
      </c>
      <c r="AF145" s="39" t="s">
        <v>105</v>
      </c>
      <c r="AG145" s="38">
        <v>114522</v>
      </c>
    </row>
    <row r="146" spans="1:33" hidden="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9">
        <v>63</v>
      </c>
      <c r="AE146" s="40">
        <f t="shared" si="7"/>
        <v>114523</v>
      </c>
      <c r="AF146" s="39" t="s">
        <v>106</v>
      </c>
      <c r="AG146" s="38">
        <v>114523</v>
      </c>
    </row>
    <row r="147" spans="1:33" hidden="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9">
        <v>64</v>
      </c>
      <c r="AE147" s="40">
        <f t="shared" si="7"/>
        <v>114525</v>
      </c>
      <c r="AF147" s="39" t="s">
        <v>107</v>
      </c>
      <c r="AG147" s="38">
        <v>114525</v>
      </c>
    </row>
    <row r="148" spans="1:33" hidden="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9">
        <v>65</v>
      </c>
      <c r="AE148" s="40">
        <f t="shared" si="7"/>
        <v>114600</v>
      </c>
      <c r="AF148" s="39" t="s">
        <v>109</v>
      </c>
      <c r="AG148" s="38" t="s">
        <v>108</v>
      </c>
    </row>
    <row r="149" spans="1:33" hidden="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9">
        <v>66</v>
      </c>
      <c r="AE149" s="40">
        <f t="shared" ref="AE149:AE212" si="8">AG149*1</f>
        <v>114610</v>
      </c>
      <c r="AF149" s="39" t="s">
        <v>110</v>
      </c>
      <c r="AG149" s="38">
        <v>114610</v>
      </c>
    </row>
    <row r="150" spans="1:33" hidden="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9">
        <v>67</v>
      </c>
      <c r="AE150" s="40">
        <f t="shared" si="8"/>
        <v>114700</v>
      </c>
      <c r="AF150" s="39" t="s">
        <v>112</v>
      </c>
      <c r="AG150" s="38" t="s">
        <v>111</v>
      </c>
    </row>
    <row r="151" spans="1:33" hidden="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9">
        <v>68</v>
      </c>
      <c r="AE151" s="40">
        <f t="shared" si="8"/>
        <v>114703</v>
      </c>
      <c r="AF151" s="39" t="s">
        <v>114</v>
      </c>
      <c r="AG151" s="38" t="s">
        <v>113</v>
      </c>
    </row>
    <row r="152" spans="1:33" hidden="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9">
        <v>69</v>
      </c>
      <c r="AE152" s="40">
        <f t="shared" si="8"/>
        <v>114750</v>
      </c>
      <c r="AF152" s="39" t="s">
        <v>115</v>
      </c>
      <c r="AG152" s="38">
        <v>114750</v>
      </c>
    </row>
    <row r="153" spans="1:33" hidden="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9">
        <v>70</v>
      </c>
      <c r="AE153" s="40">
        <f t="shared" si="8"/>
        <v>114800</v>
      </c>
      <c r="AF153" s="39" t="s">
        <v>117</v>
      </c>
      <c r="AG153" s="38" t="s">
        <v>116</v>
      </c>
    </row>
    <row r="154" spans="1:33" hidden="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9">
        <v>71</v>
      </c>
      <c r="AE154" s="40">
        <f t="shared" si="8"/>
        <v>114801</v>
      </c>
      <c r="AF154" s="39" t="s">
        <v>118</v>
      </c>
      <c r="AG154" s="38">
        <v>114801</v>
      </c>
    </row>
    <row r="155" spans="1:33" hidden="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9">
        <v>72</v>
      </c>
      <c r="AE155" s="40">
        <f t="shared" si="8"/>
        <v>114850</v>
      </c>
      <c r="AF155" s="39" t="s">
        <v>120</v>
      </c>
      <c r="AG155" s="38" t="s">
        <v>119</v>
      </c>
    </row>
    <row r="156" spans="1:33" hidden="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9">
        <v>73</v>
      </c>
      <c r="AE156" s="40">
        <f t="shared" si="8"/>
        <v>115000</v>
      </c>
      <c r="AF156" s="39" t="s">
        <v>122</v>
      </c>
      <c r="AG156" s="38" t="s">
        <v>121</v>
      </c>
    </row>
    <row r="157" spans="1:33" hidden="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9">
        <v>74</v>
      </c>
      <c r="AE157" s="40">
        <f t="shared" si="8"/>
        <v>115001</v>
      </c>
      <c r="AF157" s="39" t="s">
        <v>124</v>
      </c>
      <c r="AG157" s="38" t="s">
        <v>123</v>
      </c>
    </row>
    <row r="158" spans="1:33" hidden="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9">
        <v>75</v>
      </c>
      <c r="AE158" s="40">
        <f t="shared" si="8"/>
        <v>115004</v>
      </c>
      <c r="AF158" s="39" t="s">
        <v>125</v>
      </c>
      <c r="AG158" s="38">
        <v>115004</v>
      </c>
    </row>
    <row r="159" spans="1:33" hidden="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9">
        <v>76</v>
      </c>
      <c r="AE159" s="40">
        <f t="shared" si="8"/>
        <v>115005</v>
      </c>
      <c r="AF159" s="39" t="s">
        <v>127</v>
      </c>
      <c r="AG159" s="38" t="s">
        <v>126</v>
      </c>
    </row>
    <row r="160" spans="1:33" hidden="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9">
        <v>77</v>
      </c>
      <c r="AE160" s="40">
        <f t="shared" si="8"/>
        <v>115007</v>
      </c>
      <c r="AF160" s="39" t="s">
        <v>129</v>
      </c>
      <c r="AG160" s="38" t="s">
        <v>128</v>
      </c>
    </row>
    <row r="161" spans="1:33" hidden="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9">
        <v>78</v>
      </c>
      <c r="AE161" s="40">
        <f t="shared" si="8"/>
        <v>115008</v>
      </c>
      <c r="AF161" s="39" t="s">
        <v>130</v>
      </c>
      <c r="AG161" s="38">
        <v>115008</v>
      </c>
    </row>
    <row r="162" spans="1:33" hidden="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9">
        <v>79</v>
      </c>
      <c r="AE162" s="40">
        <f t="shared" si="8"/>
        <v>115100</v>
      </c>
      <c r="AF162" s="39" t="s">
        <v>132</v>
      </c>
      <c r="AG162" s="38" t="s">
        <v>131</v>
      </c>
    </row>
    <row r="163" spans="1:33" hidden="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9">
        <v>80</v>
      </c>
      <c r="AE163" s="40">
        <f t="shared" si="8"/>
        <v>115101</v>
      </c>
      <c r="AF163" s="39" t="s">
        <v>134</v>
      </c>
      <c r="AG163" s="38" t="s">
        <v>133</v>
      </c>
    </row>
    <row r="164" spans="1:33" hidden="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9">
        <v>81</v>
      </c>
      <c r="AE164" s="40">
        <f t="shared" si="8"/>
        <v>115102</v>
      </c>
      <c r="AF164" s="39" t="s">
        <v>136</v>
      </c>
      <c r="AG164" s="38" t="s">
        <v>135</v>
      </c>
    </row>
    <row r="165" spans="1:33" hidden="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9">
        <v>82</v>
      </c>
      <c r="AE165" s="40">
        <f t="shared" si="8"/>
        <v>115103</v>
      </c>
      <c r="AF165" s="39" t="s">
        <v>138</v>
      </c>
      <c r="AG165" s="38" t="s">
        <v>137</v>
      </c>
    </row>
    <row r="166" spans="1:33" hidden="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9">
        <v>83</v>
      </c>
      <c r="AE166" s="40">
        <f t="shared" si="8"/>
        <v>115107</v>
      </c>
      <c r="AF166" s="39" t="s">
        <v>140</v>
      </c>
      <c r="AG166" s="38" t="s">
        <v>139</v>
      </c>
    </row>
    <row r="167" spans="1:33" hidden="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9">
        <v>84</v>
      </c>
      <c r="AE167" s="40">
        <f t="shared" si="8"/>
        <v>115108</v>
      </c>
      <c r="AF167" s="39" t="s">
        <v>142</v>
      </c>
      <c r="AG167" s="38" t="s">
        <v>141</v>
      </c>
    </row>
    <row r="168" spans="1:33" hidden="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9">
        <v>85</v>
      </c>
      <c r="AE168" s="40">
        <f t="shared" si="8"/>
        <v>115109</v>
      </c>
      <c r="AF168" s="39" t="s">
        <v>144</v>
      </c>
      <c r="AG168" s="38" t="s">
        <v>143</v>
      </c>
    </row>
    <row r="169" spans="1:33" hidden="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9">
        <v>86</v>
      </c>
      <c r="AE169" s="40">
        <f t="shared" si="8"/>
        <v>115110</v>
      </c>
      <c r="AF169" s="39" t="s">
        <v>146</v>
      </c>
      <c r="AG169" s="38" t="s">
        <v>145</v>
      </c>
    </row>
    <row r="170" spans="1:33" hidden="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9">
        <v>87</v>
      </c>
      <c r="AE170" s="40">
        <f t="shared" si="8"/>
        <v>115111</v>
      </c>
      <c r="AF170" s="39" t="s">
        <v>147</v>
      </c>
      <c r="AG170" s="38">
        <v>115111</v>
      </c>
    </row>
    <row r="171" spans="1:33" hidden="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9">
        <v>88</v>
      </c>
      <c r="AE171" s="40">
        <f t="shared" si="8"/>
        <v>115112</v>
      </c>
      <c r="AF171" s="39" t="s">
        <v>149</v>
      </c>
      <c r="AG171" s="38" t="s">
        <v>148</v>
      </c>
    </row>
    <row r="172" spans="1:33" hidden="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9">
        <v>89</v>
      </c>
      <c r="AE172" s="40">
        <f t="shared" si="8"/>
        <v>115113</v>
      </c>
      <c r="AF172" s="39" t="s">
        <v>151</v>
      </c>
      <c r="AG172" s="38" t="s">
        <v>150</v>
      </c>
    </row>
    <row r="173" spans="1:33" hidden="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9">
        <v>90</v>
      </c>
      <c r="AE173" s="40">
        <f t="shared" si="8"/>
        <v>115114</v>
      </c>
      <c r="AF173" s="39" t="s">
        <v>152</v>
      </c>
      <c r="AG173" s="38">
        <v>115114</v>
      </c>
    </row>
    <row r="174" spans="1:33" hidden="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9">
        <v>91</v>
      </c>
      <c r="AE174" s="40">
        <f t="shared" si="8"/>
        <v>115115</v>
      </c>
      <c r="AF174" s="39" t="s">
        <v>154</v>
      </c>
      <c r="AG174" s="38" t="s">
        <v>153</v>
      </c>
    </row>
    <row r="175" spans="1:33" hidden="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9">
        <v>92</v>
      </c>
      <c r="AE175" s="40">
        <f t="shared" si="8"/>
        <v>115116</v>
      </c>
      <c r="AF175" s="39" t="s">
        <v>156</v>
      </c>
      <c r="AG175" s="38" t="s">
        <v>155</v>
      </c>
    </row>
    <row r="176" spans="1:33" hidden="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9">
        <v>93</v>
      </c>
      <c r="AE176" s="40">
        <f t="shared" si="8"/>
        <v>115120</v>
      </c>
      <c r="AF176" s="39" t="s">
        <v>157</v>
      </c>
      <c r="AG176" s="38">
        <v>115120</v>
      </c>
    </row>
    <row r="177" spans="1:33" hidden="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9">
        <v>94</v>
      </c>
      <c r="AE177" s="40">
        <f t="shared" si="8"/>
        <v>115121</v>
      </c>
      <c r="AF177" s="39" t="s">
        <v>158</v>
      </c>
      <c r="AG177" s="38">
        <v>115121</v>
      </c>
    </row>
    <row r="178" spans="1:33" hidden="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9">
        <v>95</v>
      </c>
      <c r="AE178" s="40">
        <f t="shared" si="8"/>
        <v>115400</v>
      </c>
      <c r="AF178" s="39" t="s">
        <v>160</v>
      </c>
      <c r="AG178" s="38" t="s">
        <v>159</v>
      </c>
    </row>
    <row r="179" spans="1:33" hidden="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9">
        <v>96</v>
      </c>
      <c r="AE179" s="40">
        <f t="shared" si="8"/>
        <v>115410</v>
      </c>
      <c r="AF179" s="39" t="s">
        <v>161</v>
      </c>
      <c r="AG179" s="38">
        <v>115410</v>
      </c>
    </row>
    <row r="180" spans="1:33" hidden="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9">
        <v>97</v>
      </c>
      <c r="AE180" s="40">
        <f t="shared" si="8"/>
        <v>115450</v>
      </c>
      <c r="AF180" s="39" t="s">
        <v>163</v>
      </c>
      <c r="AG180" s="38" t="s">
        <v>162</v>
      </c>
    </row>
    <row r="181" spans="1:33" hidden="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9">
        <v>98</v>
      </c>
      <c r="AE181" s="40">
        <f t="shared" si="8"/>
        <v>115452</v>
      </c>
      <c r="AF181" s="39" t="s">
        <v>164</v>
      </c>
      <c r="AG181" s="38">
        <v>115452</v>
      </c>
    </row>
    <row r="182" spans="1:33" hidden="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9">
        <v>99</v>
      </c>
      <c r="AE182" s="40">
        <f t="shared" si="8"/>
        <v>115500</v>
      </c>
      <c r="AF182" s="39" t="s">
        <v>166</v>
      </c>
      <c r="AG182" s="38" t="s">
        <v>165</v>
      </c>
    </row>
    <row r="183" spans="1:33" hidden="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9">
        <v>100</v>
      </c>
      <c r="AE183" s="40">
        <f t="shared" si="8"/>
        <v>115504</v>
      </c>
      <c r="AF183" s="39" t="s">
        <v>168</v>
      </c>
      <c r="AG183" s="38" t="s">
        <v>167</v>
      </c>
    </row>
    <row r="184" spans="1:33" hidden="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9">
        <v>101</v>
      </c>
      <c r="AE184" s="40">
        <f t="shared" si="8"/>
        <v>115505</v>
      </c>
      <c r="AF184" s="39" t="s">
        <v>170</v>
      </c>
      <c r="AG184" s="38" t="s">
        <v>169</v>
      </c>
    </row>
    <row r="185" spans="1:33" hidden="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9">
        <v>102</v>
      </c>
      <c r="AE185" s="40">
        <f t="shared" si="8"/>
        <v>115506</v>
      </c>
      <c r="AF185" s="39" t="s">
        <v>172</v>
      </c>
      <c r="AG185" s="38" t="s">
        <v>171</v>
      </c>
    </row>
    <row r="186" spans="1:33" hidden="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9">
        <v>103</v>
      </c>
      <c r="AE186" s="40">
        <f t="shared" si="8"/>
        <v>115507</v>
      </c>
      <c r="AF186" s="39" t="s">
        <v>173</v>
      </c>
      <c r="AG186" s="38">
        <v>115507</v>
      </c>
    </row>
    <row r="187" spans="1:33" hidden="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9">
        <v>104</v>
      </c>
      <c r="AE187" s="40">
        <f t="shared" si="8"/>
        <v>115508</v>
      </c>
      <c r="AF187" s="39" t="s">
        <v>175</v>
      </c>
      <c r="AG187" s="38" t="s">
        <v>174</v>
      </c>
    </row>
    <row r="188" spans="1:33" hidden="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9">
        <v>105</v>
      </c>
      <c r="AE188" s="40">
        <f t="shared" si="8"/>
        <v>115550</v>
      </c>
      <c r="AF188" s="39" t="s">
        <v>177</v>
      </c>
      <c r="AG188" s="38" t="s">
        <v>176</v>
      </c>
    </row>
    <row r="189" spans="1:33" hidden="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9">
        <v>106</v>
      </c>
      <c r="AE189" s="40">
        <f t="shared" si="8"/>
        <v>115570</v>
      </c>
      <c r="AF189" s="39" t="s">
        <v>179</v>
      </c>
      <c r="AG189" s="38" t="s">
        <v>178</v>
      </c>
    </row>
    <row r="190" spans="1:33" hidden="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9">
        <v>107</v>
      </c>
      <c r="AE190" s="40">
        <f t="shared" si="8"/>
        <v>115700</v>
      </c>
      <c r="AF190" s="39" t="s">
        <v>180</v>
      </c>
      <c r="AG190" s="38">
        <v>115700</v>
      </c>
    </row>
    <row r="191" spans="1:33" hidden="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9">
        <v>108</v>
      </c>
      <c r="AE191" s="40">
        <f t="shared" si="8"/>
        <v>115707</v>
      </c>
      <c r="AF191" s="39" t="s">
        <v>181</v>
      </c>
      <c r="AG191" s="38">
        <v>115707</v>
      </c>
    </row>
    <row r="192" spans="1:33" hidden="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9">
        <v>109</v>
      </c>
      <c r="AE192" s="40">
        <f t="shared" si="8"/>
        <v>115710</v>
      </c>
      <c r="AF192" s="39" t="s">
        <v>183</v>
      </c>
      <c r="AG192" s="38" t="s">
        <v>182</v>
      </c>
    </row>
    <row r="193" spans="1:33" hidden="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9">
        <v>110</v>
      </c>
      <c r="AE193" s="40">
        <f t="shared" si="8"/>
        <v>116000</v>
      </c>
      <c r="AF193" s="39" t="s">
        <v>185</v>
      </c>
      <c r="AG193" s="38" t="s">
        <v>184</v>
      </c>
    </row>
    <row r="194" spans="1:33" hidden="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9">
        <v>111</v>
      </c>
      <c r="AE194" s="40">
        <f t="shared" si="8"/>
        <v>116001</v>
      </c>
      <c r="AF194" s="39" t="s">
        <v>187</v>
      </c>
      <c r="AG194" s="38" t="s">
        <v>186</v>
      </c>
    </row>
    <row r="195" spans="1:33" hidden="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9">
        <v>112</v>
      </c>
      <c r="AE195" s="40">
        <f t="shared" si="8"/>
        <v>116002</v>
      </c>
      <c r="AF195" s="39" t="s">
        <v>189</v>
      </c>
      <c r="AG195" s="38" t="s">
        <v>188</v>
      </c>
    </row>
    <row r="196" spans="1:33" hidden="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9">
        <v>113</v>
      </c>
      <c r="AE196" s="40">
        <f t="shared" si="8"/>
        <v>116003</v>
      </c>
      <c r="AF196" s="39" t="s">
        <v>190</v>
      </c>
      <c r="AG196" s="38">
        <v>116003</v>
      </c>
    </row>
    <row r="197" spans="1:33" hidden="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9">
        <v>114</v>
      </c>
      <c r="AE197" s="40">
        <f t="shared" si="8"/>
        <v>116004</v>
      </c>
      <c r="AF197" s="39" t="s">
        <v>192</v>
      </c>
      <c r="AG197" s="38" t="s">
        <v>191</v>
      </c>
    </row>
    <row r="198" spans="1:33" hidden="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9">
        <v>115</v>
      </c>
      <c r="AE198" s="40">
        <f t="shared" si="8"/>
        <v>116005</v>
      </c>
      <c r="AF198" s="39" t="s">
        <v>194</v>
      </c>
      <c r="AG198" s="38" t="s">
        <v>193</v>
      </c>
    </row>
    <row r="199" spans="1:33" hidden="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9">
        <v>116</v>
      </c>
      <c r="AE199" s="40">
        <f t="shared" si="8"/>
        <v>116006</v>
      </c>
      <c r="AF199" s="39" t="s">
        <v>195</v>
      </c>
      <c r="AG199" s="38">
        <v>116006</v>
      </c>
    </row>
    <row r="200" spans="1:33" hidden="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9">
        <v>117</v>
      </c>
      <c r="AE200" s="40">
        <f t="shared" si="8"/>
        <v>116007</v>
      </c>
      <c r="AF200" s="39" t="s">
        <v>196</v>
      </c>
      <c r="AG200" s="38">
        <v>116007</v>
      </c>
    </row>
    <row r="201" spans="1:33" hidden="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9">
        <v>118</v>
      </c>
      <c r="AE201" s="40">
        <f t="shared" si="8"/>
        <v>116008</v>
      </c>
      <c r="AF201" s="39" t="s">
        <v>197</v>
      </c>
      <c r="AG201" s="38">
        <v>116008</v>
      </c>
    </row>
    <row r="202" spans="1:33" hidden="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9">
        <v>119</v>
      </c>
      <c r="AE202" s="40">
        <f t="shared" si="8"/>
        <v>116009</v>
      </c>
      <c r="AF202" s="39" t="s">
        <v>198</v>
      </c>
      <c r="AG202" s="38">
        <v>116009</v>
      </c>
    </row>
    <row r="203" spans="1:33" hidden="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9">
        <v>120</v>
      </c>
      <c r="AE203" s="40">
        <f t="shared" si="8"/>
        <v>116010</v>
      </c>
      <c r="AF203" s="39" t="s">
        <v>199</v>
      </c>
      <c r="AG203" s="38">
        <v>116010</v>
      </c>
    </row>
    <row r="204" spans="1:33" hidden="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9">
        <v>121</v>
      </c>
      <c r="AE204" s="40">
        <f t="shared" si="8"/>
        <v>116015</v>
      </c>
      <c r="AF204" s="39" t="s">
        <v>200</v>
      </c>
      <c r="AG204" s="38">
        <v>116015</v>
      </c>
    </row>
    <row r="205" spans="1:33" hidden="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9">
        <v>122</v>
      </c>
      <c r="AE205" s="40">
        <f t="shared" si="8"/>
        <v>116500</v>
      </c>
      <c r="AF205" s="39" t="s">
        <v>202</v>
      </c>
      <c r="AG205" s="38" t="s">
        <v>201</v>
      </c>
    </row>
    <row r="206" spans="1:33" hidden="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9">
        <v>123</v>
      </c>
      <c r="AE206" s="40">
        <f t="shared" si="8"/>
        <v>116501</v>
      </c>
      <c r="AF206" s="39" t="s">
        <v>203</v>
      </c>
      <c r="AG206" s="38">
        <v>116501</v>
      </c>
    </row>
    <row r="207" spans="1:33" hidden="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9">
        <v>124</v>
      </c>
      <c r="AE207" s="40">
        <f t="shared" si="8"/>
        <v>116504</v>
      </c>
      <c r="AF207" s="39" t="s">
        <v>204</v>
      </c>
      <c r="AG207" s="38">
        <v>116504</v>
      </c>
    </row>
    <row r="208" spans="1:33" hidden="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9">
        <v>125</v>
      </c>
      <c r="AE208" s="40">
        <f t="shared" si="8"/>
        <v>116600</v>
      </c>
      <c r="AF208" s="39" t="s">
        <v>206</v>
      </c>
      <c r="AG208" s="38" t="s">
        <v>205</v>
      </c>
    </row>
    <row r="209" spans="1:33" hidden="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9">
        <v>126</v>
      </c>
      <c r="AE209" s="40">
        <f t="shared" si="8"/>
        <v>117000</v>
      </c>
      <c r="AF209" s="39" t="s">
        <v>208</v>
      </c>
      <c r="AG209" s="38" t="s">
        <v>207</v>
      </c>
    </row>
    <row r="210" spans="1:33" hidden="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9">
        <v>127</v>
      </c>
      <c r="AE210" s="40">
        <f t="shared" si="8"/>
        <v>117001</v>
      </c>
      <c r="AF210" s="39" t="s">
        <v>210</v>
      </c>
      <c r="AG210" s="38" t="s">
        <v>209</v>
      </c>
    </row>
    <row r="211" spans="1:33" hidden="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9">
        <v>128</v>
      </c>
      <c r="AE211" s="40">
        <f t="shared" si="8"/>
        <v>117004</v>
      </c>
      <c r="AF211" s="39" t="s">
        <v>212</v>
      </c>
      <c r="AG211" s="38" t="s">
        <v>211</v>
      </c>
    </row>
    <row r="212" spans="1:33" hidden="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9">
        <v>129</v>
      </c>
      <c r="AE212" s="40">
        <f t="shared" si="8"/>
        <v>117005</v>
      </c>
      <c r="AF212" s="39" t="s">
        <v>214</v>
      </c>
      <c r="AG212" s="38" t="s">
        <v>213</v>
      </c>
    </row>
    <row r="213" spans="1:33" hidden="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9">
        <v>130</v>
      </c>
      <c r="AE213" s="40">
        <f t="shared" ref="AE213:AE276" si="9">AG213*1</f>
        <v>117006</v>
      </c>
      <c r="AF213" s="39" t="s">
        <v>215</v>
      </c>
      <c r="AG213" s="38">
        <v>117006</v>
      </c>
    </row>
    <row r="214" spans="1:33" hidden="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9">
        <v>131</v>
      </c>
      <c r="AE214" s="40">
        <f t="shared" si="9"/>
        <v>117050</v>
      </c>
      <c r="AF214" s="39" t="s">
        <v>217</v>
      </c>
      <c r="AG214" s="38" t="s">
        <v>216</v>
      </c>
    </row>
    <row r="215" spans="1:33" hidden="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9">
        <v>132</v>
      </c>
      <c r="AE215" s="40">
        <f t="shared" si="9"/>
        <v>117060</v>
      </c>
      <c r="AF215" s="39" t="s">
        <v>219</v>
      </c>
      <c r="AG215" s="38" t="s">
        <v>218</v>
      </c>
    </row>
    <row r="216" spans="1:33" hidden="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9">
        <v>133</v>
      </c>
      <c r="AE216" s="40">
        <f t="shared" si="9"/>
        <v>117100</v>
      </c>
      <c r="AF216" s="39" t="s">
        <v>221</v>
      </c>
      <c r="AG216" s="38" t="s">
        <v>220</v>
      </c>
    </row>
    <row r="217" spans="1:33" hidden="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9">
        <v>134</v>
      </c>
      <c r="AE217" s="40">
        <f t="shared" si="9"/>
        <v>117110</v>
      </c>
      <c r="AF217" s="39" t="s">
        <v>222</v>
      </c>
      <c r="AG217" s="38">
        <v>117110</v>
      </c>
    </row>
    <row r="218" spans="1:33" hidden="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9">
        <v>135</v>
      </c>
      <c r="AE218" s="40">
        <f t="shared" si="9"/>
        <v>117111</v>
      </c>
      <c r="AF218" s="39" t="s">
        <v>223</v>
      </c>
      <c r="AG218" s="38">
        <v>117111</v>
      </c>
    </row>
    <row r="219" spans="1:33" hidden="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9">
        <v>136</v>
      </c>
      <c r="AE219" s="40">
        <f t="shared" si="9"/>
        <v>117112</v>
      </c>
      <c r="AF219" s="39" t="s">
        <v>224</v>
      </c>
      <c r="AG219" s="38">
        <v>117112</v>
      </c>
    </row>
    <row r="220" spans="1:33" hidden="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9">
        <v>137</v>
      </c>
      <c r="AE220" s="40">
        <f t="shared" si="9"/>
        <v>117113</v>
      </c>
      <c r="AF220" s="39" t="s">
        <v>225</v>
      </c>
      <c r="AG220" s="38">
        <v>117113</v>
      </c>
    </row>
    <row r="221" spans="1:33" hidden="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9">
        <v>138</v>
      </c>
      <c r="AE221" s="40">
        <f t="shared" si="9"/>
        <v>117200</v>
      </c>
      <c r="AF221" s="39" t="s">
        <v>227</v>
      </c>
      <c r="AG221" s="38" t="s">
        <v>226</v>
      </c>
    </row>
    <row r="222" spans="1:33" hidden="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9">
        <v>139</v>
      </c>
      <c r="AE222" s="40">
        <f t="shared" si="9"/>
        <v>117202</v>
      </c>
      <c r="AF222" s="39" t="s">
        <v>228</v>
      </c>
      <c r="AG222" s="38">
        <v>117202</v>
      </c>
    </row>
    <row r="223" spans="1:33" hidden="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9">
        <v>140</v>
      </c>
      <c r="AE223" s="40">
        <f t="shared" si="9"/>
        <v>117203</v>
      </c>
      <c r="AF223" s="39" t="s">
        <v>229</v>
      </c>
      <c r="AG223" s="38">
        <v>117203</v>
      </c>
    </row>
    <row r="224" spans="1:33" hidden="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9">
        <v>141</v>
      </c>
      <c r="AE224" s="40">
        <f t="shared" si="9"/>
        <v>117204</v>
      </c>
      <c r="AF224" s="39" t="s">
        <v>230</v>
      </c>
      <c r="AG224" s="38">
        <v>117204</v>
      </c>
    </row>
    <row r="225" spans="1:33" hidden="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9">
        <v>142</v>
      </c>
      <c r="AE225" s="40">
        <f t="shared" si="9"/>
        <v>117205</v>
      </c>
      <c r="AF225" s="39" t="s">
        <v>231</v>
      </c>
      <c r="AG225" s="38">
        <v>117205</v>
      </c>
    </row>
    <row r="226" spans="1:33" hidden="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9">
        <v>143</v>
      </c>
      <c r="AE226" s="40">
        <f t="shared" si="9"/>
        <v>117206</v>
      </c>
      <c r="AF226" s="39" t="s">
        <v>232</v>
      </c>
      <c r="AG226" s="38">
        <v>117206</v>
      </c>
    </row>
    <row r="227" spans="1:33" hidden="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9">
        <v>144</v>
      </c>
      <c r="AE227" s="40">
        <f t="shared" si="9"/>
        <v>117500</v>
      </c>
      <c r="AF227" s="39" t="s">
        <v>234</v>
      </c>
      <c r="AG227" s="38" t="s">
        <v>233</v>
      </c>
    </row>
    <row r="228" spans="1:33" hidden="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9">
        <v>145</v>
      </c>
      <c r="AE228" s="40">
        <f t="shared" si="9"/>
        <v>117505</v>
      </c>
      <c r="AF228" s="39" t="s">
        <v>236</v>
      </c>
      <c r="AG228" s="38" t="s">
        <v>235</v>
      </c>
    </row>
    <row r="229" spans="1:33" hidden="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9">
        <v>146</v>
      </c>
      <c r="AE229" s="40">
        <f t="shared" si="9"/>
        <v>117506</v>
      </c>
      <c r="AF229" s="39" t="s">
        <v>238</v>
      </c>
      <c r="AG229" s="38" t="s">
        <v>237</v>
      </c>
    </row>
    <row r="230" spans="1:33" hidden="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9">
        <v>147</v>
      </c>
      <c r="AE230" s="40">
        <f t="shared" si="9"/>
        <v>117508</v>
      </c>
      <c r="AF230" s="39" t="s">
        <v>240</v>
      </c>
      <c r="AG230" s="38" t="s">
        <v>239</v>
      </c>
    </row>
    <row r="231" spans="1:33" hidden="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9">
        <v>148</v>
      </c>
      <c r="AE231" s="40">
        <f t="shared" si="9"/>
        <v>117509</v>
      </c>
      <c r="AF231" s="39" t="s">
        <v>241</v>
      </c>
      <c r="AG231" s="38">
        <v>117509</v>
      </c>
    </row>
    <row r="232" spans="1:33" hidden="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9">
        <v>149</v>
      </c>
      <c r="AE232" s="40">
        <f t="shared" si="9"/>
        <v>117510</v>
      </c>
      <c r="AF232" s="39" t="s">
        <v>243</v>
      </c>
      <c r="AG232" s="38" t="s">
        <v>242</v>
      </c>
    </row>
    <row r="233" spans="1:33" hidden="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9">
        <v>150</v>
      </c>
      <c r="AE233" s="40">
        <f t="shared" si="9"/>
        <v>117511</v>
      </c>
      <c r="AF233" s="39" t="s">
        <v>245</v>
      </c>
      <c r="AG233" s="38" t="s">
        <v>244</v>
      </c>
    </row>
    <row r="234" spans="1:33" hidden="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9">
        <v>151</v>
      </c>
      <c r="AE234" s="40">
        <f t="shared" si="9"/>
        <v>117512</v>
      </c>
      <c r="AF234" s="39" t="s">
        <v>246</v>
      </c>
      <c r="AG234" s="38">
        <v>117512</v>
      </c>
    </row>
    <row r="235" spans="1:33" hidden="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9">
        <v>152</v>
      </c>
      <c r="AE235" s="40">
        <f t="shared" si="9"/>
        <v>117513</v>
      </c>
      <c r="AF235" s="39" t="s">
        <v>247</v>
      </c>
      <c r="AG235" s="38">
        <v>117513</v>
      </c>
    </row>
    <row r="236" spans="1:33" hidden="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9">
        <v>153</v>
      </c>
      <c r="AE236" s="40">
        <f t="shared" si="9"/>
        <v>118000</v>
      </c>
      <c r="AF236" s="39" t="s">
        <v>249</v>
      </c>
      <c r="AG236" s="38" t="s">
        <v>248</v>
      </c>
    </row>
    <row r="237" spans="1:33" hidden="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9">
        <v>154</v>
      </c>
      <c r="AE237" s="40">
        <f t="shared" si="9"/>
        <v>118100</v>
      </c>
      <c r="AF237" s="39" t="s">
        <v>251</v>
      </c>
      <c r="AG237" s="38" t="s">
        <v>250</v>
      </c>
    </row>
    <row r="238" spans="1:33" hidden="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9">
        <v>155</v>
      </c>
      <c r="AE238" s="40">
        <f t="shared" si="9"/>
        <v>118103</v>
      </c>
      <c r="AF238" s="39" t="s">
        <v>252</v>
      </c>
      <c r="AG238" s="38">
        <v>118103</v>
      </c>
    </row>
    <row r="239" spans="1:33" hidden="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9">
        <v>156</v>
      </c>
      <c r="AE239" s="40">
        <f t="shared" si="9"/>
        <v>118200</v>
      </c>
      <c r="AF239" s="39" t="s">
        <v>253</v>
      </c>
      <c r="AG239" s="38">
        <v>118200</v>
      </c>
    </row>
    <row r="240" spans="1:33" hidden="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9">
        <v>157</v>
      </c>
      <c r="AE240" s="40">
        <f t="shared" si="9"/>
        <v>118201</v>
      </c>
      <c r="AF240" s="39" t="s">
        <v>254</v>
      </c>
      <c r="AG240" s="38">
        <v>118201</v>
      </c>
    </row>
    <row r="241" spans="1:33" hidden="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9">
        <v>158</v>
      </c>
      <c r="AE241" s="40">
        <f t="shared" si="9"/>
        <v>118300</v>
      </c>
      <c r="AF241" s="39" t="s">
        <v>255</v>
      </c>
      <c r="AG241" s="38">
        <v>118300</v>
      </c>
    </row>
    <row r="242" spans="1:33" hidden="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9">
        <v>159</v>
      </c>
      <c r="AE242" s="40">
        <f t="shared" si="9"/>
        <v>118500</v>
      </c>
      <c r="AF242" s="39" t="s">
        <v>257</v>
      </c>
      <c r="AG242" s="38" t="s">
        <v>256</v>
      </c>
    </row>
    <row r="243" spans="1:33" hidden="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9">
        <v>160</v>
      </c>
      <c r="AE243" s="40">
        <f t="shared" si="9"/>
        <v>119000</v>
      </c>
      <c r="AF243" s="39" t="s">
        <v>259</v>
      </c>
      <c r="AG243" s="38" t="s">
        <v>258</v>
      </c>
    </row>
    <row r="244" spans="1:33" hidden="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9">
        <v>161</v>
      </c>
      <c r="AE244" s="40">
        <f t="shared" si="9"/>
        <v>119002</v>
      </c>
      <c r="AF244" s="39" t="s">
        <v>261</v>
      </c>
      <c r="AG244" s="38" t="s">
        <v>260</v>
      </c>
    </row>
    <row r="245" spans="1:33" hidden="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9">
        <v>162</v>
      </c>
      <c r="AE245" s="40">
        <f t="shared" si="9"/>
        <v>119003</v>
      </c>
      <c r="AF245" s="39" t="s">
        <v>263</v>
      </c>
      <c r="AG245" s="38" t="s">
        <v>262</v>
      </c>
    </row>
    <row r="246" spans="1:33" hidden="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9">
        <v>163</v>
      </c>
      <c r="AE246" s="40">
        <f t="shared" si="9"/>
        <v>119005</v>
      </c>
      <c r="AF246" s="39" t="s">
        <v>264</v>
      </c>
      <c r="AG246" s="38">
        <v>119005</v>
      </c>
    </row>
    <row r="247" spans="1:33" hidden="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9">
        <v>164</v>
      </c>
      <c r="AE247" s="40">
        <f t="shared" si="9"/>
        <v>119100</v>
      </c>
      <c r="AF247" s="39" t="s">
        <v>266</v>
      </c>
      <c r="AG247" s="38" t="s">
        <v>265</v>
      </c>
    </row>
    <row r="248" spans="1:33" hidden="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9">
        <v>165</v>
      </c>
      <c r="AE248" s="40">
        <f t="shared" si="9"/>
        <v>119101</v>
      </c>
      <c r="AF248" s="39" t="s">
        <v>267</v>
      </c>
      <c r="AG248" s="38">
        <v>119101</v>
      </c>
    </row>
    <row r="249" spans="1:33" hidden="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9">
        <v>166</v>
      </c>
      <c r="AE249" s="40">
        <f t="shared" si="9"/>
        <v>119200</v>
      </c>
      <c r="AF249" s="39" t="s">
        <v>269</v>
      </c>
      <c r="AG249" s="38" t="s">
        <v>268</v>
      </c>
    </row>
    <row r="250" spans="1:33" hidden="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9">
        <v>167</v>
      </c>
      <c r="AE250" s="40">
        <f t="shared" si="9"/>
        <v>119500</v>
      </c>
      <c r="AF250" s="39" t="s">
        <v>271</v>
      </c>
      <c r="AG250" s="38" t="s">
        <v>270</v>
      </c>
    </row>
    <row r="251" spans="1:33" hidden="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9">
        <v>168</v>
      </c>
      <c r="AE251" s="40">
        <f t="shared" si="9"/>
        <v>119503</v>
      </c>
      <c r="AF251" s="39" t="s">
        <v>273</v>
      </c>
      <c r="AG251" s="38" t="s">
        <v>272</v>
      </c>
    </row>
    <row r="252" spans="1:33" hidden="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9">
        <v>169</v>
      </c>
      <c r="AE252" s="40">
        <f t="shared" si="9"/>
        <v>119504</v>
      </c>
      <c r="AF252" s="39" t="s">
        <v>274</v>
      </c>
      <c r="AG252" s="38">
        <v>119504</v>
      </c>
    </row>
    <row r="253" spans="1:33" hidden="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9">
        <v>170</v>
      </c>
      <c r="AE253" s="40">
        <f t="shared" si="9"/>
        <v>119505</v>
      </c>
      <c r="AF253" s="39" t="s">
        <v>276</v>
      </c>
      <c r="AG253" s="38" t="s">
        <v>275</v>
      </c>
    </row>
    <row r="254" spans="1:33" hidden="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9">
        <v>171</v>
      </c>
      <c r="AE254" s="40">
        <f t="shared" si="9"/>
        <v>119506</v>
      </c>
      <c r="AF254" s="39" t="s">
        <v>277</v>
      </c>
      <c r="AG254" s="38">
        <v>119506</v>
      </c>
    </row>
    <row r="255" spans="1:33" hidden="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9">
        <v>172</v>
      </c>
      <c r="AE255" s="40">
        <f t="shared" si="9"/>
        <v>119510</v>
      </c>
      <c r="AF255" s="39" t="s">
        <v>279</v>
      </c>
      <c r="AG255" s="38" t="s">
        <v>278</v>
      </c>
    </row>
    <row r="256" spans="1:33" hidden="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9">
        <v>173</v>
      </c>
      <c r="AE256" s="40">
        <f t="shared" si="9"/>
        <v>119600</v>
      </c>
      <c r="AF256" s="39" t="s">
        <v>281</v>
      </c>
      <c r="AG256" s="38" t="s">
        <v>280</v>
      </c>
    </row>
    <row r="257" spans="1:33" hidden="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9">
        <v>174</v>
      </c>
      <c r="AE257" s="40">
        <f t="shared" si="9"/>
        <v>119604</v>
      </c>
      <c r="AF257" s="39" t="s">
        <v>283</v>
      </c>
      <c r="AG257" s="38" t="s">
        <v>282</v>
      </c>
    </row>
    <row r="258" spans="1:33" hidden="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9">
        <v>175</v>
      </c>
      <c r="AE258" s="40">
        <f t="shared" si="9"/>
        <v>119606</v>
      </c>
      <c r="AF258" s="39" t="s">
        <v>285</v>
      </c>
      <c r="AG258" s="38" t="s">
        <v>284</v>
      </c>
    </row>
    <row r="259" spans="1:33" hidden="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9">
        <v>176</v>
      </c>
      <c r="AE259" s="40">
        <f t="shared" si="9"/>
        <v>119610</v>
      </c>
      <c r="AF259" s="39" t="s">
        <v>286</v>
      </c>
      <c r="AG259" s="38">
        <v>119610</v>
      </c>
    </row>
    <row r="260" spans="1:33" hidden="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9">
        <v>177</v>
      </c>
      <c r="AE260" s="40">
        <f t="shared" si="9"/>
        <v>119700</v>
      </c>
      <c r="AF260" s="39" t="s">
        <v>288</v>
      </c>
      <c r="AG260" s="38" t="s">
        <v>287</v>
      </c>
    </row>
    <row r="261" spans="1:33" hidden="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9">
        <v>178</v>
      </c>
      <c r="AE261" s="40">
        <f t="shared" si="9"/>
        <v>120000</v>
      </c>
      <c r="AF261" s="39" t="s">
        <v>290</v>
      </c>
      <c r="AG261" s="38" t="s">
        <v>289</v>
      </c>
    </row>
    <row r="262" spans="1:33" hidden="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9">
        <v>179</v>
      </c>
      <c r="AE262" s="40">
        <f t="shared" si="9"/>
        <v>120002</v>
      </c>
      <c r="AF262" s="39" t="s">
        <v>292</v>
      </c>
      <c r="AG262" s="38" t="s">
        <v>291</v>
      </c>
    </row>
    <row r="263" spans="1:33" hidden="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9">
        <v>180</v>
      </c>
      <c r="AE263" s="40">
        <f t="shared" si="9"/>
        <v>120003</v>
      </c>
      <c r="AF263" s="39" t="s">
        <v>293</v>
      </c>
      <c r="AG263" s="38">
        <v>120003</v>
      </c>
    </row>
    <row r="264" spans="1:33" hidden="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9">
        <v>181</v>
      </c>
      <c r="AE264" s="40">
        <f t="shared" si="9"/>
        <v>120004</v>
      </c>
      <c r="AF264" s="39" t="s">
        <v>295</v>
      </c>
      <c r="AG264" s="38" t="s">
        <v>294</v>
      </c>
    </row>
    <row r="265" spans="1:33" hidden="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9">
        <v>182</v>
      </c>
      <c r="AE265" s="40">
        <f t="shared" si="9"/>
        <v>120005</v>
      </c>
      <c r="AF265" s="39" t="s">
        <v>297</v>
      </c>
      <c r="AG265" s="38" t="s">
        <v>296</v>
      </c>
    </row>
    <row r="266" spans="1:33" hidden="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9">
        <v>183</v>
      </c>
      <c r="AE266" s="40">
        <f t="shared" si="9"/>
        <v>120006</v>
      </c>
      <c r="AF266" s="39" t="s">
        <v>299</v>
      </c>
      <c r="AG266" s="38" t="s">
        <v>298</v>
      </c>
    </row>
    <row r="267" spans="1:33" hidden="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9">
        <v>184</v>
      </c>
      <c r="AE267" s="40">
        <f t="shared" si="9"/>
        <v>120007</v>
      </c>
      <c r="AF267" s="39" t="s">
        <v>301</v>
      </c>
      <c r="AG267" s="38" t="s">
        <v>300</v>
      </c>
    </row>
    <row r="268" spans="1:33" hidden="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9">
        <v>185</v>
      </c>
      <c r="AE268" s="40">
        <f t="shared" si="9"/>
        <v>120013</v>
      </c>
      <c r="AF268" s="39" t="s">
        <v>302</v>
      </c>
      <c r="AG268" s="38">
        <v>120013</v>
      </c>
    </row>
    <row r="269" spans="1:33" hidden="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9">
        <v>186</v>
      </c>
      <c r="AE269" s="40">
        <f t="shared" si="9"/>
        <v>120100</v>
      </c>
      <c r="AF269" s="39" t="s">
        <v>304</v>
      </c>
      <c r="AG269" s="38" t="s">
        <v>303</v>
      </c>
    </row>
    <row r="270" spans="1:33" hidden="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9">
        <v>187</v>
      </c>
      <c r="AE270" s="40">
        <f t="shared" si="9"/>
        <v>120101</v>
      </c>
      <c r="AF270" s="39" t="s">
        <v>305</v>
      </c>
      <c r="AG270" s="38">
        <v>120101</v>
      </c>
    </row>
    <row r="271" spans="1:33" hidden="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9">
        <v>188</v>
      </c>
      <c r="AE271" s="40">
        <f t="shared" si="9"/>
        <v>120102</v>
      </c>
      <c r="AF271" s="39" t="s">
        <v>306</v>
      </c>
      <c r="AG271" s="38">
        <v>120102</v>
      </c>
    </row>
    <row r="272" spans="1:33" hidden="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9">
        <v>189</v>
      </c>
      <c r="AE272" s="40">
        <f t="shared" si="9"/>
        <v>120103</v>
      </c>
      <c r="AF272" s="39" t="s">
        <v>307</v>
      </c>
      <c r="AG272" s="38">
        <v>120103</v>
      </c>
    </row>
    <row r="273" spans="1:33" hidden="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9">
        <v>190</v>
      </c>
      <c r="AE273" s="40">
        <f t="shared" si="9"/>
        <v>120300</v>
      </c>
      <c r="AF273" s="39" t="s">
        <v>309</v>
      </c>
      <c r="AG273" s="38" t="s">
        <v>308</v>
      </c>
    </row>
    <row r="274" spans="1:33" hidden="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9">
        <v>191</v>
      </c>
      <c r="AE274" s="40">
        <f t="shared" si="9"/>
        <v>120400</v>
      </c>
      <c r="AF274" s="39" t="s">
        <v>311</v>
      </c>
      <c r="AG274" s="38" t="s">
        <v>310</v>
      </c>
    </row>
    <row r="275" spans="1:33" hidden="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9">
        <v>192</v>
      </c>
      <c r="AE275" s="40">
        <f t="shared" si="9"/>
        <v>121000</v>
      </c>
      <c r="AF275" s="39" t="s">
        <v>313</v>
      </c>
      <c r="AG275" s="38" t="s">
        <v>312</v>
      </c>
    </row>
    <row r="276" spans="1:33" hidden="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9">
        <v>193</v>
      </c>
      <c r="AE276" s="40">
        <f t="shared" si="9"/>
        <v>121009</v>
      </c>
      <c r="AF276" s="39" t="s">
        <v>314</v>
      </c>
      <c r="AG276" s="38">
        <v>121009</v>
      </c>
    </row>
    <row r="277" spans="1:33" hidden="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9">
        <v>194</v>
      </c>
      <c r="AE277" s="40">
        <f t="shared" ref="AE277:AE340" si="10">AG277*1</f>
        <v>122000</v>
      </c>
      <c r="AF277" s="39" t="s">
        <v>316</v>
      </c>
      <c r="AG277" s="38" t="s">
        <v>315</v>
      </c>
    </row>
    <row r="278" spans="1:33" hidden="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9">
        <v>195</v>
      </c>
      <c r="AE278" s="40">
        <f t="shared" si="10"/>
        <v>122001</v>
      </c>
      <c r="AF278" s="39" t="s">
        <v>318</v>
      </c>
      <c r="AG278" s="38" t="s">
        <v>317</v>
      </c>
    </row>
    <row r="279" spans="1:33" hidden="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9">
        <v>196</v>
      </c>
      <c r="AE279" s="40">
        <f t="shared" si="10"/>
        <v>122002</v>
      </c>
      <c r="AF279" s="39" t="s">
        <v>319</v>
      </c>
      <c r="AG279" s="38">
        <v>122002</v>
      </c>
    </row>
    <row r="280" spans="1:33" hidden="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9">
        <v>197</v>
      </c>
      <c r="AE280" s="40">
        <f t="shared" si="10"/>
        <v>122007</v>
      </c>
      <c r="AF280" s="39" t="s">
        <v>320</v>
      </c>
      <c r="AG280" s="38">
        <v>122007</v>
      </c>
    </row>
    <row r="281" spans="1:33" hidden="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9">
        <v>198</v>
      </c>
      <c r="AE281" s="40">
        <f t="shared" si="10"/>
        <v>122500</v>
      </c>
      <c r="AF281" s="39" t="s">
        <v>322</v>
      </c>
      <c r="AG281" s="38" t="s">
        <v>321</v>
      </c>
    </row>
    <row r="282" spans="1:33" hidden="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9">
        <v>199</v>
      </c>
      <c r="AE282" s="40">
        <f t="shared" si="10"/>
        <v>122501</v>
      </c>
      <c r="AF282" s="39" t="s">
        <v>323</v>
      </c>
      <c r="AG282" s="38">
        <v>122501</v>
      </c>
    </row>
    <row r="283" spans="1:33" hidden="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9">
        <v>200</v>
      </c>
      <c r="AE283" s="40">
        <f t="shared" si="10"/>
        <v>122506</v>
      </c>
      <c r="AF283" s="39" t="s">
        <v>324</v>
      </c>
      <c r="AG283" s="38">
        <v>122506</v>
      </c>
    </row>
    <row r="284" spans="1:33" hidden="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9">
        <v>201</v>
      </c>
      <c r="AE284" s="40">
        <f t="shared" si="10"/>
        <v>122507</v>
      </c>
      <c r="AF284" s="39" t="s">
        <v>325</v>
      </c>
      <c r="AG284" s="38">
        <v>122507</v>
      </c>
    </row>
    <row r="285" spans="1:33" hidden="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9">
        <v>202</v>
      </c>
      <c r="AE285" s="40">
        <f t="shared" si="10"/>
        <v>122508</v>
      </c>
      <c r="AF285" s="39" t="s">
        <v>327</v>
      </c>
      <c r="AG285" s="38" t="s">
        <v>326</v>
      </c>
    </row>
    <row r="286" spans="1:33" hidden="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9">
        <v>203</v>
      </c>
      <c r="AE286" s="40">
        <f t="shared" si="10"/>
        <v>122509</v>
      </c>
      <c r="AF286" s="39" t="s">
        <v>329</v>
      </c>
      <c r="AG286" s="38" t="s">
        <v>328</v>
      </c>
    </row>
    <row r="287" spans="1:33" hidden="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9">
        <v>204</v>
      </c>
      <c r="AE287" s="40">
        <f t="shared" si="10"/>
        <v>122600</v>
      </c>
      <c r="AF287" s="39" t="s">
        <v>331</v>
      </c>
      <c r="AG287" s="38" t="s">
        <v>330</v>
      </c>
    </row>
    <row r="288" spans="1:33" hidden="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9">
        <v>205</v>
      </c>
      <c r="AE288" s="40">
        <f t="shared" si="10"/>
        <v>122700</v>
      </c>
      <c r="AF288" s="39" t="s">
        <v>333</v>
      </c>
      <c r="AG288" s="38" t="s">
        <v>332</v>
      </c>
    </row>
    <row r="289" spans="1:33" hidden="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9">
        <v>206</v>
      </c>
      <c r="AE289" s="40">
        <f t="shared" si="10"/>
        <v>122702</v>
      </c>
      <c r="AF289" s="39" t="s">
        <v>334</v>
      </c>
      <c r="AG289" s="38">
        <v>122702</v>
      </c>
    </row>
    <row r="290" spans="1:33" hidden="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9">
        <v>207</v>
      </c>
      <c r="AE290" s="40">
        <f t="shared" si="10"/>
        <v>122800</v>
      </c>
      <c r="AF290" s="39" t="s">
        <v>336</v>
      </c>
      <c r="AG290" s="38" t="s">
        <v>335</v>
      </c>
    </row>
    <row r="291" spans="1:33" hidden="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9">
        <v>208</v>
      </c>
      <c r="AE291" s="40">
        <f t="shared" si="10"/>
        <v>122900</v>
      </c>
      <c r="AF291" s="39" t="s">
        <v>338</v>
      </c>
      <c r="AG291" s="38" t="s">
        <v>337</v>
      </c>
    </row>
    <row r="292" spans="1:33" hidden="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9">
        <v>209</v>
      </c>
      <c r="AE292" s="40">
        <f t="shared" si="10"/>
        <v>123000</v>
      </c>
      <c r="AF292" s="39" t="s">
        <v>340</v>
      </c>
      <c r="AG292" s="38" t="s">
        <v>339</v>
      </c>
    </row>
    <row r="293" spans="1:33" hidden="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9">
        <v>210</v>
      </c>
      <c r="AE293" s="40">
        <f t="shared" si="10"/>
        <v>123006</v>
      </c>
      <c r="AF293" s="39" t="s">
        <v>342</v>
      </c>
      <c r="AG293" s="38" t="s">
        <v>341</v>
      </c>
    </row>
    <row r="294" spans="1:33" hidden="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9">
        <v>211</v>
      </c>
      <c r="AE294" s="40">
        <f t="shared" si="10"/>
        <v>123007</v>
      </c>
      <c r="AF294" s="39" t="s">
        <v>344</v>
      </c>
      <c r="AG294" s="38" t="s">
        <v>343</v>
      </c>
    </row>
    <row r="295" spans="1:33" hidden="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9">
        <v>212</v>
      </c>
      <c r="AE295" s="40">
        <f t="shared" si="10"/>
        <v>123008</v>
      </c>
      <c r="AF295" s="39" t="s">
        <v>345</v>
      </c>
      <c r="AG295" s="38">
        <v>123008</v>
      </c>
    </row>
    <row r="296" spans="1:33" hidden="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9">
        <v>213</v>
      </c>
      <c r="AE296" s="40">
        <f t="shared" si="10"/>
        <v>123100</v>
      </c>
      <c r="AF296" s="39" t="s">
        <v>347</v>
      </c>
      <c r="AG296" s="38" t="s">
        <v>346</v>
      </c>
    </row>
    <row r="297" spans="1:33" hidden="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9">
        <v>214</v>
      </c>
      <c r="AE297" s="40">
        <f t="shared" si="10"/>
        <v>123101</v>
      </c>
      <c r="AF297" s="39" t="s">
        <v>349</v>
      </c>
      <c r="AG297" s="38" t="s">
        <v>348</v>
      </c>
    </row>
    <row r="298" spans="1:33" hidden="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9">
        <v>215</v>
      </c>
      <c r="AE298" s="40">
        <f t="shared" si="10"/>
        <v>123102</v>
      </c>
      <c r="AF298" s="39" t="s">
        <v>351</v>
      </c>
      <c r="AG298" s="38" t="s">
        <v>350</v>
      </c>
    </row>
    <row r="299" spans="1:33" hidden="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9">
        <v>216</v>
      </c>
      <c r="AE299" s="40">
        <f t="shared" si="10"/>
        <v>123103</v>
      </c>
      <c r="AF299" s="39" t="s">
        <v>352</v>
      </c>
      <c r="AG299" s="38">
        <v>123103</v>
      </c>
    </row>
    <row r="300" spans="1:33" hidden="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9">
        <v>217</v>
      </c>
      <c r="AE300" s="40">
        <f t="shared" si="10"/>
        <v>123104</v>
      </c>
      <c r="AF300" s="39" t="s">
        <v>353</v>
      </c>
      <c r="AG300" s="38">
        <v>123104</v>
      </c>
    </row>
    <row r="301" spans="1:33" hidden="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9">
        <v>218</v>
      </c>
      <c r="AE301" s="40">
        <f t="shared" si="10"/>
        <v>123150</v>
      </c>
      <c r="AF301" s="39" t="s">
        <v>354</v>
      </c>
      <c r="AG301" s="38">
        <v>123150</v>
      </c>
    </row>
    <row r="302" spans="1:33" hidden="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9">
        <v>219</v>
      </c>
      <c r="AE302" s="40">
        <f t="shared" si="10"/>
        <v>123200</v>
      </c>
      <c r="AF302" s="39" t="s">
        <v>356</v>
      </c>
      <c r="AG302" s="38" t="s">
        <v>355</v>
      </c>
    </row>
    <row r="303" spans="1:33" hidden="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9">
        <v>220</v>
      </c>
      <c r="AE303" s="40">
        <f t="shared" si="10"/>
        <v>123202</v>
      </c>
      <c r="AF303" s="39" t="s">
        <v>358</v>
      </c>
      <c r="AG303" s="38" t="s">
        <v>357</v>
      </c>
    </row>
    <row r="304" spans="1:33" hidden="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9">
        <v>221</v>
      </c>
      <c r="AE304" s="40">
        <f t="shared" si="10"/>
        <v>123203</v>
      </c>
      <c r="AF304" s="39" t="s">
        <v>359</v>
      </c>
      <c r="AG304" s="38">
        <v>123203</v>
      </c>
    </row>
    <row r="305" spans="1:33" hidden="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9">
        <v>222</v>
      </c>
      <c r="AE305" s="40">
        <f t="shared" si="10"/>
        <v>123205</v>
      </c>
      <c r="AF305" s="39" t="s">
        <v>360</v>
      </c>
      <c r="AG305" s="38">
        <v>123205</v>
      </c>
    </row>
    <row r="306" spans="1:33" hidden="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9">
        <v>223</v>
      </c>
      <c r="AE306" s="40">
        <f t="shared" si="10"/>
        <v>123300</v>
      </c>
      <c r="AF306" s="39" t="s">
        <v>362</v>
      </c>
      <c r="AG306" s="38" t="s">
        <v>361</v>
      </c>
    </row>
    <row r="307" spans="1:33" hidden="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9">
        <v>224</v>
      </c>
      <c r="AE307" s="40">
        <f t="shared" si="10"/>
        <v>123302</v>
      </c>
      <c r="AF307" s="39" t="s">
        <v>364</v>
      </c>
      <c r="AG307" s="38" t="s">
        <v>363</v>
      </c>
    </row>
    <row r="308" spans="1:33" hidden="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9">
        <v>225</v>
      </c>
      <c r="AE308" s="40">
        <f t="shared" si="10"/>
        <v>123305</v>
      </c>
      <c r="AF308" s="39" t="s">
        <v>366</v>
      </c>
      <c r="AG308" s="38" t="s">
        <v>365</v>
      </c>
    </row>
    <row r="309" spans="1:33" hidden="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9">
        <v>226</v>
      </c>
      <c r="AE309" s="40">
        <f t="shared" si="10"/>
        <v>124603</v>
      </c>
      <c r="AF309" s="39" t="s">
        <v>367</v>
      </c>
      <c r="AG309" s="38">
        <v>124603</v>
      </c>
    </row>
    <row r="310" spans="1:33" hidden="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9">
        <v>227</v>
      </c>
      <c r="AE310" s="40">
        <f t="shared" si="10"/>
        <v>126000</v>
      </c>
      <c r="AF310" s="39" t="s">
        <v>369</v>
      </c>
      <c r="AG310" s="38" t="s">
        <v>368</v>
      </c>
    </row>
    <row r="311" spans="1:33" hidden="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9">
        <v>228</v>
      </c>
      <c r="AE311" s="40">
        <f t="shared" si="10"/>
        <v>126200</v>
      </c>
      <c r="AF311" s="39" t="s">
        <v>371</v>
      </c>
      <c r="AG311" s="38" t="s">
        <v>370</v>
      </c>
    </row>
    <row r="312" spans="1:33" hidden="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9">
        <v>229</v>
      </c>
      <c r="AE312" s="40">
        <f t="shared" si="10"/>
        <v>126300</v>
      </c>
      <c r="AF312" s="39" t="s">
        <v>373</v>
      </c>
      <c r="AG312" s="38" t="s">
        <v>372</v>
      </c>
    </row>
    <row r="313" spans="1:33" hidden="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9">
        <v>230</v>
      </c>
      <c r="AE313" s="40">
        <f t="shared" si="10"/>
        <v>126303</v>
      </c>
      <c r="AF313" s="39" t="s">
        <v>374</v>
      </c>
      <c r="AG313" s="38">
        <v>126303</v>
      </c>
    </row>
    <row r="314" spans="1:33" hidden="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9">
        <v>231</v>
      </c>
      <c r="AE314" s="40">
        <f t="shared" si="10"/>
        <v>126400</v>
      </c>
      <c r="AF314" s="39" t="s">
        <v>376</v>
      </c>
      <c r="AG314" s="38" t="s">
        <v>375</v>
      </c>
    </row>
    <row r="315" spans="1:33" hidden="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9">
        <v>232</v>
      </c>
      <c r="AE315" s="40">
        <f t="shared" si="10"/>
        <v>126401</v>
      </c>
      <c r="AF315" s="39" t="s">
        <v>377</v>
      </c>
      <c r="AG315" s="38">
        <v>126401</v>
      </c>
    </row>
    <row r="316" spans="1:33" hidden="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9">
        <v>233</v>
      </c>
      <c r="AE316" s="40">
        <f t="shared" si="10"/>
        <v>126402</v>
      </c>
      <c r="AF316" s="39" t="s">
        <v>378</v>
      </c>
      <c r="AG316" s="38">
        <v>126402</v>
      </c>
    </row>
    <row r="317" spans="1:33" hidden="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9">
        <v>234</v>
      </c>
      <c r="AE317" s="40">
        <f t="shared" si="10"/>
        <v>126450</v>
      </c>
      <c r="AF317" s="39" t="s">
        <v>380</v>
      </c>
      <c r="AG317" s="38" t="s">
        <v>379</v>
      </c>
    </row>
    <row r="318" spans="1:33" hidden="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9">
        <v>235</v>
      </c>
      <c r="AE318" s="40">
        <f t="shared" si="10"/>
        <v>126500</v>
      </c>
      <c r="AF318" s="39" t="s">
        <v>382</v>
      </c>
      <c r="AG318" s="38" t="s">
        <v>381</v>
      </c>
    </row>
    <row r="319" spans="1:33" hidden="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9">
        <v>236</v>
      </c>
      <c r="AE319" s="40">
        <f t="shared" si="10"/>
        <v>126501</v>
      </c>
      <c r="AF319" s="39" t="s">
        <v>384</v>
      </c>
      <c r="AG319" s="38" t="s">
        <v>383</v>
      </c>
    </row>
    <row r="320" spans="1:33" hidden="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9">
        <v>237</v>
      </c>
      <c r="AE320" s="40">
        <f t="shared" si="10"/>
        <v>126502</v>
      </c>
      <c r="AF320" s="39" t="s">
        <v>385</v>
      </c>
      <c r="AG320" s="38">
        <v>126502</v>
      </c>
    </row>
    <row r="321" spans="1:33" hidden="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9">
        <v>238</v>
      </c>
      <c r="AE321" s="40">
        <f t="shared" si="10"/>
        <v>126503</v>
      </c>
      <c r="AF321" s="39" t="s">
        <v>386</v>
      </c>
      <c r="AG321" s="38">
        <v>126503</v>
      </c>
    </row>
    <row r="322" spans="1:33" hidden="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9">
        <v>239</v>
      </c>
      <c r="AE322" s="40">
        <f t="shared" si="10"/>
        <v>126700</v>
      </c>
      <c r="AF322" s="39" t="s">
        <v>388</v>
      </c>
      <c r="AG322" s="38" t="s">
        <v>387</v>
      </c>
    </row>
    <row r="323" spans="1:33" hidden="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9">
        <v>240</v>
      </c>
      <c r="AE323" s="40">
        <f t="shared" si="10"/>
        <v>126701</v>
      </c>
      <c r="AF323" s="39" t="s">
        <v>389</v>
      </c>
      <c r="AG323" s="38">
        <v>126701</v>
      </c>
    </row>
    <row r="324" spans="1:33" hidden="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9">
        <v>241</v>
      </c>
      <c r="AE324" s="40">
        <f t="shared" si="10"/>
        <v>126702</v>
      </c>
      <c r="AF324" s="39" t="s">
        <v>390</v>
      </c>
      <c r="AG324" s="38">
        <v>126702</v>
      </c>
    </row>
    <row r="325" spans="1:33" hidden="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9">
        <v>242</v>
      </c>
      <c r="AE325" s="40">
        <f t="shared" si="10"/>
        <v>126703</v>
      </c>
      <c r="AF325" s="39" t="s">
        <v>391</v>
      </c>
      <c r="AG325" s="38">
        <v>126703</v>
      </c>
    </row>
    <row r="326" spans="1:33" hidden="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9">
        <v>243</v>
      </c>
      <c r="AE326" s="40">
        <f t="shared" si="10"/>
        <v>126900</v>
      </c>
      <c r="AF326" s="39" t="s">
        <v>393</v>
      </c>
      <c r="AG326" s="38" t="s">
        <v>392</v>
      </c>
    </row>
    <row r="327" spans="1:33" hidden="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9">
        <v>244</v>
      </c>
      <c r="AE327" s="40">
        <f t="shared" si="10"/>
        <v>126904</v>
      </c>
      <c r="AF327" s="39" t="s">
        <v>394</v>
      </c>
      <c r="AG327" s="38">
        <v>126904</v>
      </c>
    </row>
    <row r="328" spans="1:33" hidden="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9">
        <v>245</v>
      </c>
      <c r="AE328" s="40">
        <f t="shared" si="10"/>
        <v>127100</v>
      </c>
      <c r="AF328" s="39" t="s">
        <v>396</v>
      </c>
      <c r="AG328" s="38" t="s">
        <v>395</v>
      </c>
    </row>
    <row r="329" spans="1:33" hidden="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9">
        <v>246</v>
      </c>
      <c r="AE329" s="40">
        <f t="shared" si="10"/>
        <v>127200</v>
      </c>
      <c r="AF329" s="39" t="s">
        <v>398</v>
      </c>
      <c r="AG329" s="38" t="s">
        <v>397</v>
      </c>
    </row>
    <row r="330" spans="1:33" hidden="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9">
        <v>247</v>
      </c>
      <c r="AE330" s="40">
        <f t="shared" si="10"/>
        <v>127300</v>
      </c>
      <c r="AF330" s="39" t="s">
        <v>400</v>
      </c>
      <c r="AG330" s="38" t="s">
        <v>399</v>
      </c>
    </row>
    <row r="331" spans="1:33" hidden="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9">
        <v>248</v>
      </c>
      <c r="AE331" s="40">
        <f t="shared" si="10"/>
        <v>127400</v>
      </c>
      <c r="AF331" s="39" t="s">
        <v>402</v>
      </c>
      <c r="AG331" s="38" t="s">
        <v>401</v>
      </c>
    </row>
    <row r="332" spans="1:33" hidden="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9">
        <v>249</v>
      </c>
      <c r="AE332" s="40">
        <f t="shared" si="10"/>
        <v>127450</v>
      </c>
      <c r="AF332" s="39" t="s">
        <v>404</v>
      </c>
      <c r="AG332" s="38" t="s">
        <v>403</v>
      </c>
    </row>
    <row r="333" spans="1:33" hidden="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9">
        <v>250</v>
      </c>
      <c r="AE333" s="40">
        <f t="shared" si="10"/>
        <v>127460</v>
      </c>
      <c r="AF333" s="39" t="s">
        <v>406</v>
      </c>
      <c r="AG333" s="38" t="s">
        <v>405</v>
      </c>
    </row>
    <row r="334" spans="1:33" hidden="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9">
        <v>251</v>
      </c>
      <c r="AE334" s="40">
        <f t="shared" si="10"/>
        <v>127470</v>
      </c>
      <c r="AF334" s="39" t="s">
        <v>408</v>
      </c>
      <c r="AG334" s="38" t="s">
        <v>407</v>
      </c>
    </row>
    <row r="335" spans="1:33" hidden="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9">
        <v>252</v>
      </c>
      <c r="AE335" s="40">
        <f t="shared" si="10"/>
        <v>127480</v>
      </c>
      <c r="AF335" s="39" t="s">
        <v>410</v>
      </c>
      <c r="AG335" s="38" t="s">
        <v>409</v>
      </c>
    </row>
    <row r="336" spans="1:33" hidden="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9">
        <v>253</v>
      </c>
      <c r="AE336" s="40">
        <f t="shared" si="10"/>
        <v>127481</v>
      </c>
      <c r="AF336" s="39" t="s">
        <v>411</v>
      </c>
      <c r="AG336" s="38">
        <v>127481</v>
      </c>
    </row>
    <row r="337" spans="1:33" hidden="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9">
        <v>254</v>
      </c>
      <c r="AE337" s="40">
        <f t="shared" si="10"/>
        <v>127482</v>
      </c>
      <c r="AF337" s="39" t="s">
        <v>412</v>
      </c>
      <c r="AG337" s="38">
        <v>127482</v>
      </c>
    </row>
    <row r="338" spans="1:33" hidden="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9">
        <v>255</v>
      </c>
      <c r="AE338" s="40">
        <f t="shared" si="10"/>
        <v>127490</v>
      </c>
      <c r="AF338" s="39" t="s">
        <v>414</v>
      </c>
      <c r="AG338" s="38" t="s">
        <v>413</v>
      </c>
    </row>
    <row r="339" spans="1:33" hidden="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9">
        <v>256</v>
      </c>
      <c r="AE339" s="40">
        <f t="shared" si="10"/>
        <v>127495</v>
      </c>
      <c r="AF339" s="39" t="s">
        <v>416</v>
      </c>
      <c r="AG339" s="38" t="s">
        <v>415</v>
      </c>
    </row>
    <row r="340" spans="1:33" hidden="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9">
        <v>257</v>
      </c>
      <c r="AE340" s="40">
        <f t="shared" si="10"/>
        <v>127496</v>
      </c>
      <c r="AF340" s="39" t="s">
        <v>418</v>
      </c>
      <c r="AG340" s="38" t="s">
        <v>417</v>
      </c>
    </row>
    <row r="341" spans="1:33" hidden="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9">
        <v>258</v>
      </c>
      <c r="AE341" s="40">
        <f>AG341*1</f>
        <v>127497</v>
      </c>
      <c r="AF341" s="39" t="s">
        <v>420</v>
      </c>
      <c r="AG341" s="38" t="s">
        <v>419</v>
      </c>
    </row>
    <row r="342" spans="1:33" hidden="1" x14ac:dyDescent="0.4">
      <c r="AC342" s="48" t="b">
        <f>IF(M15&gt;0,TRUE,FALSE)</f>
        <v>0</v>
      </c>
      <c r="AD342" s="49" t="b">
        <v>0</v>
      </c>
      <c r="AE342" s="33" t="s">
        <v>534</v>
      </c>
      <c r="AF342" s="34" t="str">
        <f t="shared" ref="AF342:AF347" si="11">IF(AD342=TRUE,AE342,".")</f>
        <v>.</v>
      </c>
      <c r="AG342" s="34"/>
    </row>
    <row r="343" spans="1:33" hidden="1" x14ac:dyDescent="0.4">
      <c r="AC343" s="50" t="b">
        <f>AND(AC342,AD349)</f>
        <v>0</v>
      </c>
      <c r="AD343" s="51" t="b">
        <v>0</v>
      </c>
      <c r="AE343" s="35" t="s">
        <v>537</v>
      </c>
      <c r="AF343" s="34" t="str">
        <f t="shared" si="11"/>
        <v>.</v>
      </c>
      <c r="AG343" s="34"/>
    </row>
    <row r="344" spans="1:33" hidden="1" x14ac:dyDescent="0.4">
      <c r="AC344" s="52" t="b">
        <f>NOT(AC342)</f>
        <v>1</v>
      </c>
      <c r="AD344" s="51" t="b">
        <v>0</v>
      </c>
      <c r="AE344" s="35" t="s">
        <v>536</v>
      </c>
      <c r="AF344" s="34" t="str">
        <f t="shared" si="11"/>
        <v>.</v>
      </c>
      <c r="AG344" s="34"/>
    </row>
    <row r="345" spans="1:33" hidden="1" x14ac:dyDescent="0.4">
      <c r="AC345" s="53" t="b">
        <f>NOT(AD349)</f>
        <v>1</v>
      </c>
      <c r="AD345" s="51" t="b">
        <v>0</v>
      </c>
      <c r="AE345" s="35" t="s">
        <v>535</v>
      </c>
      <c r="AF345" s="34" t="str">
        <f t="shared" si="11"/>
        <v>.</v>
      </c>
      <c r="AG345" s="34"/>
    </row>
    <row r="346" spans="1:33" hidden="1" x14ac:dyDescent="0.4">
      <c r="AC346" s="50" t="b">
        <f>AND(AC344,AC345)</f>
        <v>1</v>
      </c>
      <c r="AD346" s="51" t="b">
        <v>0</v>
      </c>
      <c r="AE346" s="35" t="s">
        <v>538</v>
      </c>
      <c r="AF346" s="34" t="str">
        <f t="shared" si="11"/>
        <v>.</v>
      </c>
      <c r="AG346" s="34"/>
    </row>
    <row r="347" spans="1:33" hidden="1" x14ac:dyDescent="0.4">
      <c r="AC347" s="54" t="b">
        <f>OR(AC343,AC346)</f>
        <v>1</v>
      </c>
      <c r="AD347" s="51" t="b">
        <v>0</v>
      </c>
      <c r="AE347" s="35" t="s">
        <v>539</v>
      </c>
      <c r="AF347" s="34" t="str">
        <f t="shared" si="11"/>
        <v>.</v>
      </c>
      <c r="AG347" s="34"/>
    </row>
    <row r="348" spans="1:33" hidden="1" x14ac:dyDescent="0.4">
      <c r="AC348" s="55"/>
      <c r="AD348" s="51" t="b">
        <f>AC43</f>
        <v>0</v>
      </c>
      <c r="AE348" s="35" t="s">
        <v>540</v>
      </c>
      <c r="AF348" s="34" t="str">
        <f>IF(AD348=TRUE,T42,".")</f>
        <v>.</v>
      </c>
      <c r="AG348" s="34"/>
    </row>
    <row r="349" spans="1:33" hidden="1" x14ac:dyDescent="0.4">
      <c r="AC349" s="56"/>
      <c r="AD349" s="57" t="b">
        <f>OR(AD342,AD343,AD344,AD345,AD346,AD347,AD348)</f>
        <v>0</v>
      </c>
      <c r="AE349" s="36"/>
      <c r="AF349" s="37" t="str">
        <f>IF(AC347= TRUE,CONCATENATE(AF342,AF343,AF344,AF345,AF346,AF347,AF348)," ")</f>
        <v>.......</v>
      </c>
      <c r="AG349" s="37"/>
    </row>
    <row r="350" spans="1:33" hidden="1" x14ac:dyDescent="0.4"/>
    <row r="351" spans="1:33" hidden="1" x14ac:dyDescent="0.4">
      <c r="AE351" s="35" t="s">
        <v>535</v>
      </c>
      <c r="AF351" s="34" t="str">
        <f>IF(AD351=TRUE,AE351,".")</f>
        <v>.</v>
      </c>
    </row>
    <row r="352" spans="1:33" hidden="1" x14ac:dyDescent="0.4"/>
    <row r="353" hidden="1" x14ac:dyDescent="0.4"/>
    <row r="354" hidden="1" x14ac:dyDescent="0.4"/>
    <row r="355" hidden="1" x14ac:dyDescent="0.4"/>
    <row r="356" hidden="1" x14ac:dyDescent="0.4"/>
    <row r="357" hidden="1" x14ac:dyDescent="0.4"/>
    <row r="358" hidden="1" x14ac:dyDescent="0.4"/>
    <row r="359" hidden="1" x14ac:dyDescent="0.4"/>
    <row r="360" hidden="1" x14ac:dyDescent="0.4"/>
    <row r="361" hidden="1" x14ac:dyDescent="0.4"/>
    <row r="362" hidden="1" x14ac:dyDescent="0.4"/>
    <row r="363" hidden="1" x14ac:dyDescent="0.4"/>
    <row r="364" hidden="1" x14ac:dyDescent="0.4"/>
    <row r="365" hidden="1" x14ac:dyDescent="0.4"/>
    <row r="366" hidden="1" x14ac:dyDescent="0.4"/>
    <row r="367" hidden="1" x14ac:dyDescent="0.4"/>
    <row r="368" hidden="1" x14ac:dyDescent="0.4"/>
    <row r="369" hidden="1" x14ac:dyDescent="0.4"/>
    <row r="370" hidden="1" x14ac:dyDescent="0.4"/>
    <row r="371" hidden="1" x14ac:dyDescent="0.4"/>
    <row r="372" hidden="1" x14ac:dyDescent="0.4"/>
    <row r="373" hidden="1" x14ac:dyDescent="0.4"/>
    <row r="374" hidden="1" x14ac:dyDescent="0.4"/>
    <row r="375" hidden="1" x14ac:dyDescent="0.4"/>
    <row r="376" hidden="1" x14ac:dyDescent="0.4"/>
    <row r="377" hidden="1" x14ac:dyDescent="0.4"/>
    <row r="378" hidden="1" x14ac:dyDescent="0.4"/>
    <row r="379" hidden="1" x14ac:dyDescent="0.4"/>
    <row r="380" hidden="1" x14ac:dyDescent="0.4"/>
    <row r="381" hidden="1" x14ac:dyDescent="0.4"/>
    <row r="382" hidden="1" x14ac:dyDescent="0.4"/>
    <row r="383" hidden="1" x14ac:dyDescent="0.4"/>
    <row r="384" hidden="1" x14ac:dyDescent="0.4"/>
    <row r="385" hidden="1" x14ac:dyDescent="0.4"/>
    <row r="386" hidden="1" x14ac:dyDescent="0.4"/>
    <row r="387" hidden="1" x14ac:dyDescent="0.4"/>
    <row r="388" hidden="1" x14ac:dyDescent="0.4"/>
    <row r="389" hidden="1" x14ac:dyDescent="0.4"/>
    <row r="390" hidden="1" x14ac:dyDescent="0.4"/>
    <row r="391" hidden="1" x14ac:dyDescent="0.4"/>
    <row r="392" hidden="1" x14ac:dyDescent="0.4"/>
    <row r="393" hidden="1" x14ac:dyDescent="0.4"/>
  </sheetData>
  <sheetProtection password="CC7D" sheet="1" scenarios="1"/>
  <dataConsolidate/>
  <mergeCells count="256">
    <mergeCell ref="O8:P8"/>
    <mergeCell ref="K18:L18"/>
    <mergeCell ref="K17:M17"/>
    <mergeCell ref="H17:J17"/>
    <mergeCell ref="B20:E20"/>
    <mergeCell ref="F21:G21"/>
    <mergeCell ref="C110:E110"/>
    <mergeCell ref="F110:G110"/>
    <mergeCell ref="H110:L110"/>
    <mergeCell ref="A106:B106"/>
    <mergeCell ref="C106:E106"/>
    <mergeCell ref="F106:G106"/>
    <mergeCell ref="H106:L106"/>
    <mergeCell ref="A107:B107"/>
    <mergeCell ref="C107:E107"/>
    <mergeCell ref="F107:G107"/>
    <mergeCell ref="H107:L107"/>
    <mergeCell ref="A104:B104"/>
    <mergeCell ref="C104:E104"/>
    <mergeCell ref="F104:G104"/>
    <mergeCell ref="H104:L104"/>
    <mergeCell ref="A105:B105"/>
    <mergeCell ref="C105:E105"/>
    <mergeCell ref="F105:G105"/>
    <mergeCell ref="C111:E111"/>
    <mergeCell ref="H111:L111"/>
    <mergeCell ref="A108:B108"/>
    <mergeCell ref="C108:E108"/>
    <mergeCell ref="F108:G108"/>
    <mergeCell ref="H108:L108"/>
    <mergeCell ref="A109:B109"/>
    <mergeCell ref="C109:E109"/>
    <mergeCell ref="F109:G109"/>
    <mergeCell ref="H109:L109"/>
    <mergeCell ref="H105:L105"/>
    <mergeCell ref="B63:H63"/>
    <mergeCell ref="I63:J63"/>
    <mergeCell ref="K63:N63"/>
    <mergeCell ref="O63:Q63"/>
    <mergeCell ref="R63:S63"/>
    <mergeCell ref="T63:U63"/>
    <mergeCell ref="C62:H62"/>
    <mergeCell ref="I62:J62"/>
    <mergeCell ref="K62:N62"/>
    <mergeCell ref="O62:Q62"/>
    <mergeCell ref="R62:S62"/>
    <mergeCell ref="T62:U62"/>
    <mergeCell ref="C61:H61"/>
    <mergeCell ref="I61:J61"/>
    <mergeCell ref="K61:N61"/>
    <mergeCell ref="O61:Q61"/>
    <mergeCell ref="R61:S61"/>
    <mergeCell ref="T61:U61"/>
    <mergeCell ref="C60:H60"/>
    <mergeCell ref="I60:J60"/>
    <mergeCell ref="K60:N60"/>
    <mergeCell ref="O60:Q60"/>
    <mergeCell ref="R60:S60"/>
    <mergeCell ref="T60:U60"/>
    <mergeCell ref="C59:H59"/>
    <mergeCell ref="I59:J59"/>
    <mergeCell ref="K59:N59"/>
    <mergeCell ref="O59:Q59"/>
    <mergeCell ref="R59:S59"/>
    <mergeCell ref="T59:U59"/>
    <mergeCell ref="C58:H58"/>
    <mergeCell ref="I58:J58"/>
    <mergeCell ref="K58:N58"/>
    <mergeCell ref="O58:Q58"/>
    <mergeCell ref="R58:S58"/>
    <mergeCell ref="T58:U58"/>
    <mergeCell ref="C57:H57"/>
    <mergeCell ref="I57:J57"/>
    <mergeCell ref="K57:N57"/>
    <mergeCell ref="O57:Q57"/>
    <mergeCell ref="R57:S57"/>
    <mergeCell ref="T57:U57"/>
    <mergeCell ref="C56:H56"/>
    <mergeCell ref="I56:J56"/>
    <mergeCell ref="K56:N56"/>
    <mergeCell ref="O56:Q56"/>
    <mergeCell ref="R56:S56"/>
    <mergeCell ref="T56:U56"/>
    <mergeCell ref="C55:H55"/>
    <mergeCell ref="I55:J55"/>
    <mergeCell ref="K55:N55"/>
    <mergeCell ref="O55:Q55"/>
    <mergeCell ref="R55:S55"/>
    <mergeCell ref="T55:U55"/>
    <mergeCell ref="C54:H54"/>
    <mergeCell ref="I54:J54"/>
    <mergeCell ref="K54:N54"/>
    <mergeCell ref="O54:Q54"/>
    <mergeCell ref="R54:S54"/>
    <mergeCell ref="T54:U54"/>
    <mergeCell ref="C53:H53"/>
    <mergeCell ref="I53:J53"/>
    <mergeCell ref="K53:N53"/>
    <mergeCell ref="O53:Q53"/>
    <mergeCell ref="R53:S53"/>
    <mergeCell ref="T53:U53"/>
    <mergeCell ref="C52:H52"/>
    <mergeCell ref="I52:J52"/>
    <mergeCell ref="K52:N52"/>
    <mergeCell ref="O52:Q52"/>
    <mergeCell ref="R52:S52"/>
    <mergeCell ref="T52:U52"/>
    <mergeCell ref="C51:H51"/>
    <mergeCell ref="I51:J51"/>
    <mergeCell ref="K51:N51"/>
    <mergeCell ref="O51:Q51"/>
    <mergeCell ref="R51:S51"/>
    <mergeCell ref="T51:U51"/>
    <mergeCell ref="C50:H50"/>
    <mergeCell ref="I50:J50"/>
    <mergeCell ref="K50:N50"/>
    <mergeCell ref="O50:Q50"/>
    <mergeCell ref="R50:S50"/>
    <mergeCell ref="T50:U50"/>
    <mergeCell ref="C47:H47"/>
    <mergeCell ref="I47:J47"/>
    <mergeCell ref="K47:N47"/>
    <mergeCell ref="O47:Q47"/>
    <mergeCell ref="R47:S47"/>
    <mergeCell ref="T47:U47"/>
    <mergeCell ref="K38:Y38"/>
    <mergeCell ref="T42:X42"/>
    <mergeCell ref="C49:H49"/>
    <mergeCell ref="I49:J49"/>
    <mergeCell ref="K49:N49"/>
    <mergeCell ref="O49:Q49"/>
    <mergeCell ref="R49:S49"/>
    <mergeCell ref="T49:U49"/>
    <mergeCell ref="C48:H48"/>
    <mergeCell ref="I48:J48"/>
    <mergeCell ref="K48:N48"/>
    <mergeCell ref="O48:Q48"/>
    <mergeCell ref="R48:S48"/>
    <mergeCell ref="T48:U48"/>
    <mergeCell ref="A45:A46"/>
    <mergeCell ref="B45:B46"/>
    <mergeCell ref="C45:H46"/>
    <mergeCell ref="I45:J46"/>
    <mergeCell ref="K45:U45"/>
    <mergeCell ref="K46:N46"/>
    <mergeCell ref="O46:Q46"/>
    <mergeCell ref="B35:D35"/>
    <mergeCell ref="E35:I35"/>
    <mergeCell ref="K35:L35"/>
    <mergeCell ref="M35:P35"/>
    <mergeCell ref="B36:C36"/>
    <mergeCell ref="D36:P36"/>
    <mergeCell ref="R46:S46"/>
    <mergeCell ref="T46:U46"/>
    <mergeCell ref="B32:I32"/>
    <mergeCell ref="J32:P32"/>
    <mergeCell ref="B33:I33"/>
    <mergeCell ref="J33:P33"/>
    <mergeCell ref="B34:G34"/>
    <mergeCell ref="H34:K34"/>
    <mergeCell ref="M34:P34"/>
    <mergeCell ref="B26:F28"/>
    <mergeCell ref="H26:O26"/>
    <mergeCell ref="H27:O27"/>
    <mergeCell ref="H28:P28"/>
    <mergeCell ref="B30:P30"/>
    <mergeCell ref="B31:I31"/>
    <mergeCell ref="J31:P31"/>
    <mergeCell ref="B23:F23"/>
    <mergeCell ref="G23:P23"/>
    <mergeCell ref="B24:P24"/>
    <mergeCell ref="B25:D25"/>
    <mergeCell ref="E25:G25"/>
    <mergeCell ref="H25:K25"/>
    <mergeCell ref="M25:O25"/>
    <mergeCell ref="B21:C21"/>
    <mergeCell ref="D21:E21"/>
    <mergeCell ref="H21:K21"/>
    <mergeCell ref="M21:P21"/>
    <mergeCell ref="B22:F22"/>
    <mergeCell ref="G22:K22"/>
    <mergeCell ref="M22:P22"/>
    <mergeCell ref="B18:C18"/>
    <mergeCell ref="D18:F18"/>
    <mergeCell ref="G18:H18"/>
    <mergeCell ref="I18:J18"/>
    <mergeCell ref="M18:P18"/>
    <mergeCell ref="F20:I20"/>
    <mergeCell ref="L20:P20"/>
    <mergeCell ref="B16:D16"/>
    <mergeCell ref="E16:J16"/>
    <mergeCell ref="K16:N16"/>
    <mergeCell ref="O16:P16"/>
    <mergeCell ref="B17:G17"/>
    <mergeCell ref="O17:P17"/>
    <mergeCell ref="B15:D15"/>
    <mergeCell ref="E15:F15"/>
    <mergeCell ref="G15:H15"/>
    <mergeCell ref="I15:K15"/>
    <mergeCell ref="M15:N15"/>
    <mergeCell ref="O15:P15"/>
    <mergeCell ref="B14:D14"/>
    <mergeCell ref="E14:F14"/>
    <mergeCell ref="G14:H14"/>
    <mergeCell ref="I14:K14"/>
    <mergeCell ref="M14:N14"/>
    <mergeCell ref="O14:P14"/>
    <mergeCell ref="B13:D13"/>
    <mergeCell ref="E13:F13"/>
    <mergeCell ref="G13:H13"/>
    <mergeCell ref="I13:K13"/>
    <mergeCell ref="M13:N13"/>
    <mergeCell ref="O13:P13"/>
    <mergeCell ref="B12:D12"/>
    <mergeCell ref="E12:F12"/>
    <mergeCell ref="G12:H12"/>
    <mergeCell ref="I12:K12"/>
    <mergeCell ref="M12:N12"/>
    <mergeCell ref="O12:P12"/>
    <mergeCell ref="E9:F10"/>
    <mergeCell ref="G9:K9"/>
    <mergeCell ref="L9:L10"/>
    <mergeCell ref="M9:N10"/>
    <mergeCell ref="O9:P10"/>
    <mergeCell ref="G10:H10"/>
    <mergeCell ref="I10:K10"/>
    <mergeCell ref="B11:D11"/>
    <mergeCell ref="E11:F11"/>
    <mergeCell ref="G11:H11"/>
    <mergeCell ref="I11:K11"/>
    <mergeCell ref="M11:N11"/>
    <mergeCell ref="O11:P11"/>
    <mergeCell ref="A1:Y1"/>
    <mergeCell ref="B3:C3"/>
    <mergeCell ref="D3:F3"/>
    <mergeCell ref="G3:H3"/>
    <mergeCell ref="I3:P3"/>
    <mergeCell ref="B4:C4"/>
    <mergeCell ref="D4:P4"/>
    <mergeCell ref="H38:J38"/>
    <mergeCell ref="AB4:AE4"/>
    <mergeCell ref="B5:C5"/>
    <mergeCell ref="D5:H5"/>
    <mergeCell ref="I5:M5"/>
    <mergeCell ref="N5:P5"/>
    <mergeCell ref="B6:C6"/>
    <mergeCell ref="D6:F6"/>
    <mergeCell ref="G6:H6"/>
    <mergeCell ref="I6:M6"/>
    <mergeCell ref="N6:O6"/>
    <mergeCell ref="B7:C7"/>
    <mergeCell ref="D7:E7"/>
    <mergeCell ref="F7:I7"/>
    <mergeCell ref="J7:K7"/>
    <mergeCell ref="M7:P7"/>
    <mergeCell ref="B9:D10"/>
  </mergeCells>
  <conditionalFormatting sqref="K38:Y38 H38">
    <cfRule type="cellIs" dxfId="0" priority="1" operator="equal">
      <formula>#REF!=0</formula>
    </cfRule>
  </conditionalFormatting>
  <dataValidations count="9">
    <dataValidation type="custom" allowBlank="1" showInputMessage="1" showErrorMessage="1" errorTitle="خطا" error="لطفا شماره ثبت پروژه را بصورت صحيح وارد نماييد" sqref="N5">
      <formula1>IF(INT(LOG10(N5))+1=10,TRUE,FALSE)</formula1>
    </dataValidation>
    <dataValidation type="custom" operator="equal" allowBlank="1" showInputMessage="1" showErrorMessage="1" errorTitle="هشدار" error="جمع آيتم ها بايد مساوي 100 باشد" sqref="I63:J63">
      <formula1>SUM(I47:J62)=100</formula1>
    </dataValidation>
    <dataValidation type="list" allowBlank="1" showInputMessage="1" showErrorMessage="1" errorTitle="توجه " error="وضعيت فعال بودن و يا غير فعال بودن پروژه را انتخاب نماييد" sqref="E25:G25">
      <formula1>$AC$83:$AC$84</formula1>
    </dataValidation>
    <dataValidation type="list" allowBlank="1" showInputMessage="1" showErrorMessage="1" errorTitle="توجه" error="لطفا نحوه اجرا را انتخاب نماييد" sqref="M22:P22">
      <formula1>$AB$83:$AB$85</formula1>
    </dataValidation>
    <dataValidation type="list" allowBlank="1" showInputMessage="1" showErrorMessage="1" errorTitle="توجه " error="وضعيت فعال بودن و يا غير فعال بودن پروژه را انتخاب نماييد" sqref="P26:P27">
      <formula1>$C$114:$C$115</formula1>
    </dataValidation>
    <dataValidation type="whole" operator="equal" showInputMessage="1" showErrorMessage="1" errorTitle="هشدار" error="شما مجاز به ورود اطلاعات در اين قسمت نمي باشيد" sqref="B30">
      <formula1>987654321</formula1>
    </dataValidation>
    <dataValidation type="whole" operator="lessThan" allowBlank="1" showInputMessage="1" showErrorMessage="1" errorTitle="خطا" error="جمع هر آيتم نيتواند بيشتر از 100 باشد" sqref="O47:Q62">
      <formula1>101-K47</formula1>
    </dataValidation>
    <dataValidation type="whole" operator="lessThan" allowBlank="1" showInputMessage="1" showErrorMessage="1" errorTitle="خطا" error="جمع هر آيتم نميتواند از 100 بيشتر باشد" sqref="K47:N62">
      <formula1>101-O47</formula1>
    </dataValidation>
    <dataValidation type="whole" operator="equal" allowBlank="1" showInputMessage="1" showErrorMessage="1" errorTitle="هشدار" error="شما مجاز به ورود اطلاعات در اين قسمت نمي باشيد" sqref="C2:P2">
      <formula1>987654321</formula1>
    </dataValidation>
  </dataValidations>
  <pageMargins left="0.17" right="0.17" top="0.27" bottom="0.23" header="0.19" footer="0.18"/>
  <pageSetup orientation="landscape" r:id="rId1"/>
  <drawing r:id="rId2"/>
  <legacyDrawing r:id="rId3"/>
  <controls>
    <mc:AlternateContent xmlns:mc="http://schemas.openxmlformats.org/markup-compatibility/2006">
      <mc:Choice Requires="x14">
        <control shapeId="14347" r:id="rId4" name="cmd1">
          <controlPr defaultSize="0" autoLine="0" r:id="rId5">
            <anchor moveWithCells="1">
              <from>
                <xdr:col>0</xdr:col>
                <xdr:colOff>133350</xdr:colOff>
                <xdr:row>37</xdr:row>
                <xdr:rowOff>95250</xdr:rowOff>
              </from>
              <to>
                <xdr:col>6</xdr:col>
                <xdr:colOff>238125</xdr:colOff>
                <xdr:row>37</xdr:row>
                <xdr:rowOff>466725</xdr:rowOff>
              </to>
            </anchor>
          </controlPr>
        </control>
      </mc:Choice>
      <mc:Fallback>
        <control shapeId="14347" r:id="rId4" name="cmd1"/>
      </mc:Fallback>
    </mc:AlternateContent>
    <mc:AlternateContent xmlns:mc="http://schemas.openxmlformats.org/markup-compatibility/2006">
      <mc:Choice Requires="x14">
        <control shapeId="14337" r:id="rId6" name="Option Button 1">
          <controlPr defaultSize="0" autoFill="0" autoLine="0" autoPict="0">
            <anchor moveWithCells="1">
              <from>
                <xdr:col>1</xdr:col>
                <xdr:colOff>47625</xdr:colOff>
                <xdr:row>26</xdr:row>
                <xdr:rowOff>85725</xdr:rowOff>
              </from>
              <to>
                <xdr:col>1</xdr:col>
                <xdr:colOff>352425</xdr:colOff>
                <xdr:row>27</xdr:row>
                <xdr:rowOff>133350</xdr:rowOff>
              </to>
            </anchor>
          </controlPr>
        </control>
      </mc:Choice>
    </mc:AlternateContent>
    <mc:AlternateContent xmlns:mc="http://schemas.openxmlformats.org/markup-compatibility/2006">
      <mc:Choice Requires="x14">
        <control shapeId="14338" r:id="rId7" name="Check Box 2">
          <controlPr defaultSize="0" autoFill="0" autoLine="0" autoPict="0" altText="اعتبارات استاني">
            <anchor moveWithCells="1">
              <from>
                <xdr:col>8</xdr:col>
                <xdr:colOff>0</xdr:colOff>
                <xdr:row>40</xdr:row>
                <xdr:rowOff>85725</xdr:rowOff>
              </from>
              <to>
                <xdr:col>11</xdr:col>
                <xdr:colOff>200025</xdr:colOff>
                <xdr:row>41</xdr:row>
                <xdr:rowOff>152400</xdr:rowOff>
              </to>
            </anchor>
          </controlPr>
        </control>
      </mc:Choice>
    </mc:AlternateContent>
    <mc:AlternateContent xmlns:mc="http://schemas.openxmlformats.org/markup-compatibility/2006">
      <mc:Choice Requires="x14">
        <control shapeId="14339" r:id="rId8" name="Check Box 3">
          <controlPr defaultSize="0" autoFill="0" autoLine="0" autoPict="0" altText="اعتبارات استاني">
            <anchor moveWithCells="1">
              <from>
                <xdr:col>8</xdr:col>
                <xdr:colOff>0</xdr:colOff>
                <xdr:row>41</xdr:row>
                <xdr:rowOff>161925</xdr:rowOff>
              </from>
              <to>
                <xdr:col>11</xdr:col>
                <xdr:colOff>200025</xdr:colOff>
                <xdr:row>42</xdr:row>
                <xdr:rowOff>190500</xdr:rowOff>
              </to>
            </anchor>
          </controlPr>
        </control>
      </mc:Choice>
    </mc:AlternateContent>
    <mc:AlternateContent xmlns:mc="http://schemas.openxmlformats.org/markup-compatibility/2006">
      <mc:Choice Requires="x14">
        <control shapeId="14340" r:id="rId9" name="Check Box 4">
          <controlPr defaultSize="0" autoFill="0" autoLine="0" autoPict="0" altText="اعتبارات استاني">
            <anchor moveWithCells="1">
              <from>
                <xdr:col>15</xdr:col>
                <xdr:colOff>9525</xdr:colOff>
                <xdr:row>40</xdr:row>
                <xdr:rowOff>85725</xdr:rowOff>
              </from>
              <to>
                <xdr:col>17</xdr:col>
                <xdr:colOff>352425</xdr:colOff>
                <xdr:row>41</xdr:row>
                <xdr:rowOff>152400</xdr:rowOff>
              </to>
            </anchor>
          </controlPr>
        </control>
      </mc:Choice>
    </mc:AlternateContent>
    <mc:AlternateContent xmlns:mc="http://schemas.openxmlformats.org/markup-compatibility/2006">
      <mc:Choice Requires="x14">
        <control shapeId="14341" r:id="rId10" name="Check Box 5">
          <controlPr defaultSize="0" autoFill="0" autoLine="0" autoPict="0" altText="اعتبارات استاني">
            <anchor moveWithCells="1">
              <from>
                <xdr:col>15</xdr:col>
                <xdr:colOff>9525</xdr:colOff>
                <xdr:row>41</xdr:row>
                <xdr:rowOff>133350</xdr:rowOff>
              </from>
              <to>
                <xdr:col>17</xdr:col>
                <xdr:colOff>685800</xdr:colOff>
                <xdr:row>42</xdr:row>
                <xdr:rowOff>161925</xdr:rowOff>
              </to>
            </anchor>
          </controlPr>
        </control>
      </mc:Choice>
    </mc:AlternateContent>
    <mc:AlternateContent xmlns:mc="http://schemas.openxmlformats.org/markup-compatibility/2006">
      <mc:Choice Requires="x14">
        <control shapeId="14342" r:id="rId11" name="Check Box 6">
          <controlPr defaultSize="0" autoFill="0" autoLine="0" autoPict="0" altText="اعتبارات استاني">
            <anchor moveWithCells="1">
              <from>
                <xdr:col>11</xdr:col>
                <xdr:colOff>133350</xdr:colOff>
                <xdr:row>40</xdr:row>
                <xdr:rowOff>104775</xdr:rowOff>
              </from>
              <to>
                <xdr:col>13</xdr:col>
                <xdr:colOff>200025</xdr:colOff>
                <xdr:row>41</xdr:row>
                <xdr:rowOff>171450</xdr:rowOff>
              </to>
            </anchor>
          </controlPr>
        </control>
      </mc:Choice>
    </mc:AlternateContent>
    <mc:AlternateContent xmlns:mc="http://schemas.openxmlformats.org/markup-compatibility/2006">
      <mc:Choice Requires="x14">
        <control shapeId="14343" r:id="rId12" name="Check Box 7">
          <controlPr defaultSize="0" autoFill="0" autoLine="0" autoPict="0" altText="اعتبارات استاني">
            <anchor moveWithCells="1">
              <from>
                <xdr:col>11</xdr:col>
                <xdr:colOff>133350</xdr:colOff>
                <xdr:row>41</xdr:row>
                <xdr:rowOff>171450</xdr:rowOff>
              </from>
              <to>
                <xdr:col>13</xdr:col>
                <xdr:colOff>200025</xdr:colOff>
                <xdr:row>42</xdr:row>
                <xdr:rowOff>200025</xdr:rowOff>
              </to>
            </anchor>
          </controlPr>
        </control>
      </mc:Choice>
    </mc:AlternateContent>
    <mc:AlternateContent xmlns:mc="http://schemas.openxmlformats.org/markup-compatibility/2006">
      <mc:Choice Requires="x14">
        <control shapeId="14344" r:id="rId13" name="Check Box 8">
          <controlPr defaultSize="0" autoFill="0" autoLine="0" autoPict="0" altText="اعتبارات استاني">
            <anchor moveWithCells="1">
              <from>
                <xdr:col>17</xdr:col>
                <xdr:colOff>647700</xdr:colOff>
                <xdr:row>41</xdr:row>
                <xdr:rowOff>0</xdr:rowOff>
              </from>
              <to>
                <xdr:col>19</xdr:col>
                <xdr:colOff>57150</xdr:colOff>
                <xdr:row>42</xdr:row>
                <xdr:rowOff>28575</xdr:rowOff>
              </to>
            </anchor>
          </controlPr>
        </control>
      </mc:Choice>
    </mc:AlternateContent>
    <mc:AlternateContent xmlns:mc="http://schemas.openxmlformats.org/markup-compatibility/2006">
      <mc:Choice Requires="x14">
        <control shapeId="14345" r:id="rId14" name="Option Button 9">
          <controlPr defaultSize="0" autoFill="0" autoLine="0" autoPict="0">
            <anchor moveWithCells="1">
              <from>
                <xdr:col>6</xdr:col>
                <xdr:colOff>180975</xdr:colOff>
                <xdr:row>25</xdr:row>
                <xdr:rowOff>133350</xdr:rowOff>
              </from>
              <to>
                <xdr:col>7</xdr:col>
                <xdr:colOff>142875</xdr:colOff>
                <xdr:row>27</xdr:row>
                <xdr:rowOff>9525</xdr:rowOff>
              </to>
            </anchor>
          </controlPr>
        </control>
      </mc:Choice>
    </mc:AlternateContent>
    <mc:AlternateContent xmlns:mc="http://schemas.openxmlformats.org/markup-compatibility/2006">
      <mc:Choice Requires="x14">
        <control shapeId="14346" r:id="rId15" name="Option Button 10">
          <controlPr defaultSize="0" autoFill="0" autoLine="0" autoPict="0">
            <anchor moveWithCells="1">
              <from>
                <xdr:col>6</xdr:col>
                <xdr:colOff>180975</xdr:colOff>
                <xdr:row>26</xdr:row>
                <xdr:rowOff>133350</xdr:rowOff>
              </from>
              <to>
                <xdr:col>7</xdr:col>
                <xdr:colOff>142875</xdr:colOff>
                <xdr:row>28</xdr:row>
                <xdr:rowOff>9525</xdr:rowOff>
              </to>
            </anchor>
          </controlPr>
        </control>
      </mc:Choice>
    </mc:AlternateContent>
    <mc:AlternateContent xmlns:mc="http://schemas.openxmlformats.org/markup-compatibility/2006">
      <mc:Choice Requires="x14">
        <control shapeId="14348" r:id="rId16" name="Option Button 12">
          <controlPr defaultSize="0" autoFill="0" autoLine="0" autoPict="0">
            <anchor moveWithCells="1">
              <from>
                <xdr:col>6</xdr:col>
                <xdr:colOff>180975</xdr:colOff>
                <xdr:row>24</xdr:row>
                <xdr:rowOff>190500</xdr:rowOff>
              </from>
              <to>
                <xdr:col>7</xdr:col>
                <xdr:colOff>152400</xdr:colOff>
                <xdr:row>26</xdr:row>
                <xdr:rowOff>19050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M303"/>
  <sheetViews>
    <sheetView rightToLeft="1" workbookViewId="0">
      <selection activeCell="AN1" sqref="AN1:EF1048576"/>
    </sheetView>
  </sheetViews>
  <sheetFormatPr defaultRowHeight="17.25" x14ac:dyDescent="0.4"/>
  <cols>
    <col min="1" max="1" width="6.33203125" style="21" customWidth="1"/>
    <col min="2" max="2" width="11.33203125" style="21" customWidth="1"/>
    <col min="3" max="3" width="12.6640625" style="21" customWidth="1"/>
    <col min="4" max="4" width="41.33203125" style="22" customWidth="1"/>
    <col min="5" max="5" width="43.6640625" style="22" customWidth="1"/>
    <col min="6" max="6" width="12" style="21" customWidth="1"/>
    <col min="7" max="7" width="12.33203125" style="21" customWidth="1"/>
    <col min="8" max="9" width="9.83203125" style="21" customWidth="1"/>
    <col min="10" max="10" width="23.6640625" style="21" customWidth="1"/>
    <col min="11" max="11" width="14.5" style="21" customWidth="1"/>
    <col min="12" max="12" width="14.1640625" style="21" customWidth="1"/>
    <col min="13" max="16" width="12.5" style="21" customWidth="1"/>
    <col min="17" max="17" width="8.5" style="21" customWidth="1"/>
    <col min="18" max="19" width="13.33203125" style="21" customWidth="1"/>
    <col min="20" max="20" width="30" style="21" customWidth="1"/>
    <col min="21" max="22" width="19.83203125" style="21" customWidth="1"/>
    <col min="23" max="23" width="9.33203125" style="21" customWidth="1"/>
    <col min="24" max="25" width="16" style="21" customWidth="1"/>
    <col min="26" max="26" width="21.6640625" style="21" customWidth="1"/>
    <col min="27" max="27" width="10.83203125" style="21" customWidth="1"/>
    <col min="28" max="29" width="12.1640625" style="21" customWidth="1"/>
    <col min="30" max="30" width="23.33203125" style="21" customWidth="1"/>
    <col min="31" max="31" width="16" style="21" customWidth="1"/>
    <col min="32" max="32" width="18.6640625" style="21" customWidth="1"/>
    <col min="33" max="33" width="16" style="21" customWidth="1"/>
    <col min="34" max="34" width="13.33203125" style="21" customWidth="1"/>
    <col min="35" max="35" width="56.1640625" style="21" customWidth="1"/>
    <col min="36" max="36" width="45.5" style="21" customWidth="1"/>
    <col min="37" max="37" width="12.5" style="21" customWidth="1"/>
    <col min="38" max="38" width="25.33203125" style="21" customWidth="1"/>
    <col min="39" max="39" width="28.1640625" style="21" customWidth="1"/>
    <col min="40" max="52" width="9.33203125" style="21" hidden="1" customWidth="1"/>
    <col min="53" max="53" width="3.1640625" style="21" hidden="1" customWidth="1"/>
    <col min="54" max="86" width="9.33203125" style="21" hidden="1" customWidth="1"/>
    <col min="87" max="87" width="9.83203125" style="21" hidden="1" customWidth="1"/>
    <col min="88" max="88" width="24.33203125" style="21" hidden="1" customWidth="1"/>
    <col min="89" max="90" width="13.5" style="21" hidden="1" customWidth="1"/>
    <col min="91" max="125" width="9.33203125" style="21" hidden="1" customWidth="1"/>
    <col min="126" max="126" width="13.33203125" style="21" hidden="1" customWidth="1"/>
    <col min="127" max="127" width="9.33203125" style="21" hidden="1" customWidth="1"/>
    <col min="128" max="128" width="13.6640625" style="21" hidden="1" customWidth="1"/>
    <col min="129" max="129" width="61.83203125" style="21" hidden="1" customWidth="1"/>
    <col min="130" max="130" width="14.5" style="21" hidden="1" customWidth="1"/>
    <col min="131" max="135" width="9.33203125" style="21" hidden="1" customWidth="1"/>
    <col min="136" max="136" width="0" style="21" hidden="1" customWidth="1"/>
    <col min="137" max="16384" width="9.33203125" style="21"/>
  </cols>
  <sheetData>
    <row r="1" spans="1:143" ht="17.25" customHeight="1" x14ac:dyDescent="0.4"/>
    <row r="2" spans="1:143" ht="34.5" customHeight="1" x14ac:dyDescent="0.4">
      <c r="A2" s="19" t="s">
        <v>421</v>
      </c>
      <c r="B2" s="19" t="s">
        <v>466</v>
      </c>
      <c r="C2" s="19" t="s">
        <v>464</v>
      </c>
      <c r="D2" s="19" t="s">
        <v>465</v>
      </c>
      <c r="E2" s="19" t="s">
        <v>467</v>
      </c>
      <c r="F2" s="19" t="s">
        <v>468</v>
      </c>
      <c r="G2" s="20" t="s">
        <v>499</v>
      </c>
      <c r="H2" s="20" t="s">
        <v>470</v>
      </c>
      <c r="I2" s="20" t="s">
        <v>471</v>
      </c>
      <c r="J2" s="20" t="s">
        <v>472</v>
      </c>
      <c r="K2" s="20" t="s">
        <v>473</v>
      </c>
      <c r="L2" s="20" t="s">
        <v>474</v>
      </c>
      <c r="M2" s="20" t="s">
        <v>500</v>
      </c>
      <c r="N2" s="20" t="s">
        <v>501</v>
      </c>
      <c r="O2" s="20" t="s">
        <v>460</v>
      </c>
      <c r="P2" s="20" t="s">
        <v>475</v>
      </c>
      <c r="Q2" s="20" t="s">
        <v>502</v>
      </c>
      <c r="R2" s="20" t="s">
        <v>476</v>
      </c>
      <c r="S2" s="20" t="s">
        <v>477</v>
      </c>
      <c r="T2" s="20" t="s">
        <v>478</v>
      </c>
      <c r="U2" s="20" t="s">
        <v>479</v>
      </c>
      <c r="V2" s="20" t="s">
        <v>480</v>
      </c>
      <c r="W2" s="20" t="s">
        <v>481</v>
      </c>
      <c r="X2" s="20" t="s">
        <v>482</v>
      </c>
      <c r="Y2" s="20" t="s">
        <v>483</v>
      </c>
      <c r="Z2" s="20" t="s">
        <v>484</v>
      </c>
      <c r="AA2" s="20" t="s">
        <v>485</v>
      </c>
      <c r="AB2" s="20" t="s">
        <v>487</v>
      </c>
      <c r="AC2" s="20" t="s">
        <v>556</v>
      </c>
      <c r="AD2" s="20" t="s">
        <v>492</v>
      </c>
      <c r="AE2" s="20" t="s">
        <v>488</v>
      </c>
      <c r="AF2" s="20" t="s">
        <v>489</v>
      </c>
      <c r="AG2" s="20" t="s">
        <v>490</v>
      </c>
      <c r="AH2" s="20" t="s">
        <v>491</v>
      </c>
      <c r="AI2" s="20" t="s">
        <v>486</v>
      </c>
      <c r="AJ2" s="20" t="s">
        <v>494</v>
      </c>
      <c r="AK2" s="20" t="s">
        <v>555</v>
      </c>
      <c r="AL2" s="20" t="s">
        <v>550</v>
      </c>
      <c r="AM2" s="20" t="s">
        <v>554</v>
      </c>
      <c r="BA2" s="21">
        <v>1</v>
      </c>
      <c r="BB2" s="27" t="s">
        <v>464</v>
      </c>
      <c r="BC2" s="27" t="s">
        <v>467</v>
      </c>
      <c r="BD2" s="27" t="s">
        <v>468</v>
      </c>
      <c r="BE2" s="28" t="s">
        <v>469</v>
      </c>
      <c r="BF2" s="28" t="s">
        <v>470</v>
      </c>
      <c r="BG2" s="28" t="s">
        <v>471</v>
      </c>
      <c r="BH2" s="28" t="s">
        <v>472</v>
      </c>
      <c r="BI2" s="28" t="s">
        <v>473</v>
      </c>
      <c r="BJ2" s="28" t="s">
        <v>475</v>
      </c>
      <c r="BK2" s="28" t="s">
        <v>496</v>
      </c>
      <c r="BL2" s="28" t="s">
        <v>477</v>
      </c>
      <c r="BM2" s="28" t="s">
        <v>478</v>
      </c>
      <c r="BN2" s="28" t="s">
        <v>541</v>
      </c>
      <c r="BO2" s="28" t="s">
        <v>479</v>
      </c>
      <c r="BP2" s="28" t="s">
        <v>480</v>
      </c>
      <c r="BQ2" s="28" t="s">
        <v>481</v>
      </c>
      <c r="BR2" s="28" t="s">
        <v>482</v>
      </c>
      <c r="BS2" s="28" t="s">
        <v>483</v>
      </c>
      <c r="BT2" s="28" t="s">
        <v>484</v>
      </c>
      <c r="BU2" s="28" t="s">
        <v>485</v>
      </c>
      <c r="BV2" s="28" t="s">
        <v>487</v>
      </c>
      <c r="BW2" s="28" t="s">
        <v>492</v>
      </c>
      <c r="BX2" s="28" t="s">
        <v>488</v>
      </c>
      <c r="BY2" s="28" t="s">
        <v>489</v>
      </c>
      <c r="BZ2" s="28" t="s">
        <v>490</v>
      </c>
      <c r="CA2" s="28" t="s">
        <v>491</v>
      </c>
      <c r="CB2" s="28" t="s">
        <v>486</v>
      </c>
      <c r="CC2" s="28" t="s">
        <v>498</v>
      </c>
      <c r="CD2" s="28" t="s">
        <v>497</v>
      </c>
      <c r="CE2" s="28" t="s">
        <v>559</v>
      </c>
      <c r="CF2" s="28" t="s">
        <v>550</v>
      </c>
      <c r="CG2" s="28" t="s">
        <v>554</v>
      </c>
      <c r="CH2" s="31" t="s">
        <v>495</v>
      </c>
      <c r="CI2" s="31" t="s">
        <v>505</v>
      </c>
      <c r="CJ2" s="31" t="s">
        <v>503</v>
      </c>
      <c r="CK2" s="31" t="s">
        <v>504</v>
      </c>
      <c r="CL2" s="31" t="s">
        <v>550</v>
      </c>
      <c r="CM2" s="29" t="s">
        <v>464</v>
      </c>
      <c r="CN2" s="29" t="s">
        <v>506</v>
      </c>
      <c r="CO2" s="29" t="s">
        <v>507</v>
      </c>
      <c r="CP2" s="30" t="s">
        <v>508</v>
      </c>
      <c r="CQ2" s="30" t="s">
        <v>509</v>
      </c>
      <c r="CR2" s="30" t="s">
        <v>510</v>
      </c>
      <c r="CS2" s="30" t="s">
        <v>511</v>
      </c>
      <c r="CT2" s="30" t="s">
        <v>512</v>
      </c>
      <c r="CU2" s="30" t="s">
        <v>513</v>
      </c>
      <c r="CV2" s="30" t="s">
        <v>514</v>
      </c>
      <c r="CW2" s="30" t="s">
        <v>515</v>
      </c>
      <c r="CX2" s="30" t="s">
        <v>516</v>
      </c>
      <c r="CY2" s="30" t="s">
        <v>542</v>
      </c>
      <c r="CZ2" s="30" t="s">
        <v>517</v>
      </c>
      <c r="DA2" s="30" t="s">
        <v>518</v>
      </c>
      <c r="DB2" s="30" t="s">
        <v>519</v>
      </c>
      <c r="DC2" s="30" t="s">
        <v>532</v>
      </c>
      <c r="DD2" s="30" t="s">
        <v>520</v>
      </c>
      <c r="DE2" s="30" t="s">
        <v>521</v>
      </c>
      <c r="DF2" s="30" t="s">
        <v>522</v>
      </c>
      <c r="DG2" s="30" t="s">
        <v>523</v>
      </c>
      <c r="DH2" s="30" t="s">
        <v>524</v>
      </c>
      <c r="DI2" s="30" t="s">
        <v>525</v>
      </c>
      <c r="DJ2" s="30" t="s">
        <v>526</v>
      </c>
      <c r="DK2" s="30" t="s">
        <v>527</v>
      </c>
      <c r="DL2" s="30" t="s">
        <v>528</v>
      </c>
      <c r="DM2" s="30" t="s">
        <v>529</v>
      </c>
      <c r="DN2" s="30" t="s">
        <v>530</v>
      </c>
      <c r="DO2" s="30" t="s">
        <v>531</v>
      </c>
      <c r="DP2" s="30" t="s">
        <v>559</v>
      </c>
      <c r="DQ2" s="30" t="s">
        <v>557</v>
      </c>
      <c r="DR2" s="30" t="s">
        <v>558</v>
      </c>
      <c r="DS2" s="30" t="s">
        <v>18</v>
      </c>
    </row>
    <row r="3" spans="1:143" s="26" customFormat="1" ht="29.25" customHeight="1" x14ac:dyDescent="0.4">
      <c r="A3" s="59">
        <f>SUBTOTAL(9,$BA$3:BA3)</f>
        <v>1</v>
      </c>
      <c r="B3" s="59" t="s">
        <v>568</v>
      </c>
      <c r="C3" s="59" t="str">
        <f>IF(AZ3=1,'فرم 1'!$D$3," ")</f>
        <v xml:space="preserve"> </v>
      </c>
      <c r="D3" s="59" t="str">
        <f>IF(AZ3=1,'فرم 1'!$I$3," ")</f>
        <v xml:space="preserve"> </v>
      </c>
      <c r="E3" s="59" t="str">
        <f>IF(AZ3=1,'فرم 1'!$D$4," ")</f>
        <v xml:space="preserve"> </v>
      </c>
      <c r="F3" s="59">
        <f>IF(AZ3=1,'فرم 1'!$D$6,0)</f>
        <v>0</v>
      </c>
      <c r="G3" s="60" t="str">
        <f>IF(AZ3=1,'فرم 1'!$N$6/100," ")</f>
        <v xml:space="preserve"> </v>
      </c>
      <c r="H3" s="59" t="str">
        <f>IF(AZ3=1,'فرم 1'!$D$7," ")</f>
        <v xml:space="preserve"> </v>
      </c>
      <c r="I3" s="59" t="str">
        <f>IF(AZ3=1,'فرم 1'!$J$7," ")</f>
        <v xml:space="preserve"> </v>
      </c>
      <c r="J3" s="59" t="str">
        <f>IF(AZ3=1,'فرم 1'!$D$5," ")</f>
        <v xml:space="preserve"> </v>
      </c>
      <c r="K3" s="59" t="str">
        <f>IF(AZ3=1,'فرم 1'!$N$5," ")</f>
        <v xml:space="preserve"> </v>
      </c>
      <c r="L3" s="59" t="str">
        <f>IF(AZ3=1,'فرم 1'!$M$7," ")</f>
        <v xml:space="preserve"> </v>
      </c>
      <c r="M3" s="59">
        <f>IF(AZ3=1,'فرم 1'!$G$15+'فرم 1'!$E$15,0)</f>
        <v>0</v>
      </c>
      <c r="N3" s="59">
        <f>IF(AZ3=1,'فرم 1'!$L$15,0)</f>
        <v>0</v>
      </c>
      <c r="O3" s="59">
        <f>IF(AZ3=1,'فرم 1'!$M$15,0)</f>
        <v>0</v>
      </c>
      <c r="P3" s="59">
        <f>SUM(M3:O3)</f>
        <v>0</v>
      </c>
      <c r="Q3" s="61">
        <f>IF(AZ3=1,'فرم 1'!$I$18,0)</f>
        <v>0</v>
      </c>
      <c r="R3" s="59">
        <f>IF(AZ3=1,'فرم 1'!$H$17,0)</f>
        <v>0</v>
      </c>
      <c r="S3" s="59">
        <f>IF(AZ3=1,'فرم 1'!$O$17,0)</f>
        <v>0</v>
      </c>
      <c r="T3" s="59" t="str">
        <f>IF(AZ3=1,'فرم 1'!$M$18," ")</f>
        <v xml:space="preserve"> </v>
      </c>
      <c r="U3" s="59" t="str">
        <f>IF(AZ3=1,'فرم 1'!$F$20," ")</f>
        <v xml:space="preserve"> </v>
      </c>
      <c r="V3" s="59" t="str">
        <f>IF(AZ3=1,'فرم 1'!$L$20," ")</f>
        <v xml:space="preserve"> </v>
      </c>
      <c r="W3" s="59" t="str">
        <f>IF(AZ3=1,'فرم 1'!$D$21," ")</f>
        <v xml:space="preserve"> </v>
      </c>
      <c r="X3" s="59" t="str">
        <f>IF(AZ3=1,'فرم 1'!$H$21," ")</f>
        <v xml:space="preserve"> </v>
      </c>
      <c r="Y3" s="59" t="str">
        <f>IF(AZ3=1,'فرم 1'!$M$21," ")</f>
        <v xml:space="preserve"> </v>
      </c>
      <c r="Z3" s="59" t="str">
        <f>IF(AZ3=1,'فرم 1'!$G$22," ")</f>
        <v xml:space="preserve"> </v>
      </c>
      <c r="AA3" s="59" t="str">
        <f>IF(AZ3=1,'فرم 1'!$M$22," ")</f>
        <v xml:space="preserve"> </v>
      </c>
      <c r="AB3" s="59" t="str">
        <f>IF(AZ3=1,'فرم 1'!$E$25," ")</f>
        <v xml:space="preserve"> </v>
      </c>
      <c r="AC3" s="59">
        <f>IF(AZ3=1,'فرم 1'!$L$25,0)</f>
        <v>0</v>
      </c>
      <c r="AD3" s="59" t="str">
        <f t="shared" ref="AD3:AD5" si="0">IF(AZ3=1,CJ3," ")</f>
        <v xml:space="preserve"> </v>
      </c>
      <c r="AE3" s="59" t="str">
        <f>IF(AZ3=1,'فرم 1'!$H$34," ")</f>
        <v xml:space="preserve"> </v>
      </c>
      <c r="AF3" s="59" t="str">
        <f>IF(AZ3=1,'فرم 1'!$M$34," ")</f>
        <v xml:space="preserve"> </v>
      </c>
      <c r="AG3" s="59" t="str">
        <f>IF(AZ3=1,'فرم 1'!$E$35," ")</f>
        <v xml:space="preserve"> </v>
      </c>
      <c r="AH3" s="59" t="str">
        <f>IF(AZ3=1,'فرم 1'!$M$35," ")</f>
        <v xml:space="preserve"> </v>
      </c>
      <c r="AI3" s="62" t="str">
        <f>IF(AZ3=1,CK3," ")</f>
        <v xml:space="preserve"> </v>
      </c>
      <c r="AJ3" s="59" t="str">
        <f>IF(AZ3=1,'فرم 1'!$D$36," ")</f>
        <v xml:space="preserve"> </v>
      </c>
      <c r="AK3" s="59">
        <f>IF(AZ3=1,'فرم 1'!$O$16,0)</f>
        <v>0</v>
      </c>
      <c r="AL3" s="59" t="str">
        <f>IF(AZ3=1,CL3," ")</f>
        <v xml:space="preserve"> </v>
      </c>
      <c r="AM3" s="59" t="str">
        <f>IF(AZ3=1,'فرم 1'!$E$16," ")</f>
        <v xml:space="preserve"> </v>
      </c>
      <c r="AN3" s="63"/>
      <c r="AO3" s="63"/>
      <c r="AP3" s="63"/>
      <c r="AQ3" s="63"/>
      <c r="AR3" s="63"/>
      <c r="AS3" s="63"/>
      <c r="AT3" s="63"/>
      <c r="AU3" s="63"/>
      <c r="AV3" s="63"/>
      <c r="AW3" s="63"/>
      <c r="AX3" s="63"/>
      <c r="AY3" s="63"/>
      <c r="AZ3" s="63">
        <f>'فرم 1'!$AC$86</f>
        <v>0</v>
      </c>
      <c r="BA3" s="63">
        <v>1</v>
      </c>
      <c r="BB3" s="63" t="b">
        <f>ISTEXT('فرم 1'!$I$3)</f>
        <v>0</v>
      </c>
      <c r="BC3" s="63" t="b">
        <f>ISTEXT('فرم 1'!$D$4)</f>
        <v>0</v>
      </c>
      <c r="BD3" s="63" t="b">
        <f>ISNUMBER('فرم 1'!$D$6)</f>
        <v>0</v>
      </c>
      <c r="BE3" s="63" t="b">
        <f>IF('فرم 1'!$N$6=0,FALSE,TRUE)</f>
        <v>0</v>
      </c>
      <c r="BF3" s="63" t="b">
        <f>ISNUMBER('فرم 1'!$D$7)</f>
        <v>0</v>
      </c>
      <c r="BG3" s="63" t="b">
        <f>ISNUMBER('فرم 1'!$J$7)</f>
        <v>0</v>
      </c>
      <c r="BH3" s="63" t="b">
        <f>ISTEXT('فرم 1'!$D$5)</f>
        <v>0</v>
      </c>
      <c r="BI3" s="63" t="b">
        <f>ISNUMBER('فرم 1'!$N$5)</f>
        <v>0</v>
      </c>
      <c r="BJ3" s="63" t="b">
        <f>IF('فرم 1'!$O$15=0,FALSE,TRUE)</f>
        <v>0</v>
      </c>
      <c r="BK3" s="63" t="b">
        <f>ISNUMBER('فرم 1'!$H$17)</f>
        <v>0</v>
      </c>
      <c r="BL3" s="63" t="b">
        <f>ISNUMBER('فرم 1'!$O$17)</f>
        <v>0</v>
      </c>
      <c r="BM3" s="63" t="b">
        <f>'فرم 1'!$AC$347</f>
        <v>1</v>
      </c>
      <c r="BN3" s="63" t="b">
        <f>'فرم 1'!$AB$45</f>
        <v>1</v>
      </c>
      <c r="BO3" s="63" t="b">
        <f>ISTEXT('فرم 1'!$F$20)</f>
        <v>0</v>
      </c>
      <c r="BP3" s="63" t="b">
        <f>ISTEXT('فرم 1'!$L$20)</f>
        <v>0</v>
      </c>
      <c r="BQ3" s="63" t="b">
        <f>ISNUMBER('فرم 1'!$D$21)</f>
        <v>0</v>
      </c>
      <c r="BR3" s="63" t="b">
        <f>ISTEXT('فرم 1'!$H$21)</f>
        <v>0</v>
      </c>
      <c r="BS3" s="63" t="b">
        <f>ISTEXT('فرم 1'!$M$21)</f>
        <v>0</v>
      </c>
      <c r="BT3" s="63" t="b">
        <f>ISTEXT('فرم 1'!$G$22)</f>
        <v>0</v>
      </c>
      <c r="BU3" s="63" t="b">
        <f>ISTEXT('فرم 1'!$M$22)</f>
        <v>0</v>
      </c>
      <c r="BV3" s="63" t="b">
        <f>ISTEXT('فرم 1'!$E$25)</f>
        <v>0</v>
      </c>
      <c r="BW3" s="63" t="b">
        <f t="shared" ref="BW3:BW5" si="1">IF(CH3&gt;1,TRUE,FALSE)</f>
        <v>0</v>
      </c>
      <c r="BX3" s="63" t="b">
        <f>ISTEXT('فرم 1'!$H$34)</f>
        <v>0</v>
      </c>
      <c r="BY3" s="63" t="b">
        <f>ISTEXT('فرم 1'!$M$34)</f>
        <v>0</v>
      </c>
      <c r="BZ3" s="63" t="b">
        <f>ISTEXT('فرم 1'!$E$35)</f>
        <v>0</v>
      </c>
      <c r="CA3" s="63" t="b">
        <f>ISTEXT('فرم 1'!$M$35)</f>
        <v>0</v>
      </c>
      <c r="CB3" s="63" t="b">
        <f>ISTEXT('فرم 1'!$G$23)</f>
        <v>0</v>
      </c>
      <c r="CC3" s="63" t="b">
        <f>ISTEXT('فرم 1'!$B$32)</f>
        <v>0</v>
      </c>
      <c r="CD3" s="63" t="b">
        <f>ISTEXT('فرم 1'!$J$32)</f>
        <v>0</v>
      </c>
      <c r="CE3" s="63" t="b">
        <f>IF('فرم 1'!E15+'فرم 1'!G15+'فرم 1'!O16&gt;0,TRUE,FALSE)</f>
        <v>0</v>
      </c>
      <c r="CF3" s="63" t="b">
        <f>'فرم 1'!$AB$15</f>
        <v>1</v>
      </c>
      <c r="CG3" s="63" t="b">
        <f>ISTEXT('فرم 1'!$E$16)</f>
        <v>0</v>
      </c>
      <c r="CH3" s="68">
        <v>1</v>
      </c>
      <c r="CI3" s="63" t="b">
        <f>AND(CB3,CC3,CD3,CA3,BZ3,BY3,BX3,BW3,BV3,BU3,BT3,BS3,BR3,BQ3,BP3,BO3,BN3,BM3,BL3,BK3,BJ3,BI3,BH3,BG3,BF3,BE3,BD3,BC3,BB3,CE3,CF3,CG3)</f>
        <v>0</v>
      </c>
      <c r="CJ3" s="63" t="str">
        <f>IF(CH3=2,"كمبود فضاي آموزشي",IF(CH3=4,"اصرار خيرين","كمبود فضاي كمك آموزشي"))</f>
        <v>كمبود فضاي كمك آموزشي</v>
      </c>
      <c r="CK3" s="63" t="str">
        <f>CONCATENATE('فرم 1'!$G$23," ",'فرم 1'!$B$24)</f>
        <v xml:space="preserve"> </v>
      </c>
      <c r="CL3" s="63" t="str">
        <f>CONCATENATE('فرم 1'!$I$11," ",'فرم 1'!$I$12," ",'فرم 1'!$I$13," ",'فرم 1'!$I$14)</f>
        <v xml:space="preserve">   </v>
      </c>
      <c r="CM3" s="63" t="str">
        <f t="shared" ref="CM3:CM5" si="2">IF(BB3=FALSE,$CM$2,".")</f>
        <v>كد دستگاه</v>
      </c>
      <c r="CN3" s="63" t="str">
        <f t="shared" ref="CN3:CN5" si="3">IF(BC3=FALSE,$CN$2,".")</f>
        <v>ـ نام پروژه</v>
      </c>
      <c r="CO3" s="63" t="str">
        <f t="shared" ref="CO3:CO5" si="4">IF(BD3=FALSE,$CO$2,".")</f>
        <v>ـ زيربنا</v>
      </c>
      <c r="CP3" s="63" t="str">
        <f t="shared" ref="CP3:CP5" si="5">IF(BE3=FALSE,$CP$2,".")</f>
        <v>ـ درصد پيشرفت فيزيكي</v>
      </c>
      <c r="CQ3" s="63" t="str">
        <f t="shared" ref="CQ3:CQ5" si="6">IF(BF3=FALSE,$CQ$2,".")</f>
        <v>ـ سال شروع</v>
      </c>
      <c r="CR3" s="63" t="str">
        <f t="shared" ref="CR3:CR5" si="7">IF(BG3=FALSE,$CR$2,".")</f>
        <v>ـ سال خاتمه</v>
      </c>
      <c r="CS3" s="63" t="str">
        <f t="shared" ref="CS3:CS5" si="8">IF(BH3=FALSE,$CS$2,".")</f>
        <v>ـ نام پرديس</v>
      </c>
      <c r="CT3" s="63" t="str">
        <f t="shared" ref="CT3:CT5" si="9">IF(BI3=FALSE,$CT$2,".")</f>
        <v>ـ شماره ثبت سامانه</v>
      </c>
      <c r="CU3" s="63" t="str">
        <f t="shared" ref="CU3:CU5" si="10">IF(BJ3=FALSE,$CU$2,".")</f>
        <v>ـ جمع آورده</v>
      </c>
      <c r="CV3" s="63" t="str">
        <f t="shared" ref="CV3:CV5" si="11">IF(BK3=FALSE,$CV$2,".")</f>
        <v>ـ دريافتي از طرح</v>
      </c>
      <c r="CW3" s="63" t="str">
        <f t="shared" ref="CW3:CW5" si="12">IF(BL3=FALSE,$CW$2,".")</f>
        <v>ـ اعتبار مورد نياز</v>
      </c>
      <c r="CX3" s="63" t="str">
        <f t="shared" ref="CX3:CX5" si="13">IF(BM3=FALSE,$CX$2,".")</f>
        <v>.</v>
      </c>
      <c r="CY3" s="63" t="str">
        <f t="shared" ref="CY3:CY5" si="14">IF(BN3=FALSE,$CY$2,".")</f>
        <v>.</v>
      </c>
      <c r="CZ3" s="63" t="str">
        <f t="shared" ref="CZ3:CZ5" si="15">IF(BO3=FALSE,$CZ$2,".")</f>
        <v>ـ نام مشاور</v>
      </c>
      <c r="DA3" s="63" t="str">
        <f t="shared" ref="DA3:DA5" si="16">IF(BP3=FALSE,$DA$2,".")</f>
        <v>ـ نام پيمانكار</v>
      </c>
      <c r="DB3" s="63" t="str">
        <f t="shared" ref="DB3:DB5" si="17">IF(BQ3=FALSE,$DB$2,".")</f>
        <v>ـ تعداد طبقات</v>
      </c>
      <c r="DC3" s="63" t="str">
        <f t="shared" ref="DC3:DC5" si="18">IF(BR3=FALSE,$DC$2,".")</f>
        <v xml:space="preserve">ـ نوع اسكلت </v>
      </c>
      <c r="DD3" s="63" t="str">
        <f t="shared" ref="DD3:DD5" si="19">IF(BS3=FALSE,$DD$2,".")</f>
        <v>ـ نوع نما</v>
      </c>
      <c r="DE3" s="63" t="str">
        <f t="shared" ref="DE3:DE5" si="20">IF(BT3=FALSE,$DE$2,".")</f>
        <v>ـ سيستم سرمايش و گرمايش</v>
      </c>
      <c r="DF3" s="63" t="str">
        <f t="shared" ref="DF3:DF5" si="21">IF(BU3=FALSE,$DF$2,".")</f>
        <v>ـ نحوه اجرا</v>
      </c>
      <c r="DG3" s="63" t="str">
        <f t="shared" ref="DG3:DG5" si="22">IF(BV3=FALSE,$DG$2,".")</f>
        <v>ـ وضعيت پروژه</v>
      </c>
      <c r="DH3" s="63" t="str">
        <f t="shared" ref="DH3:DH5" si="23">IF(BW3=FALSE,$DH$2,".")</f>
        <v>ـ علت معرفي</v>
      </c>
      <c r="DI3" s="63" t="str">
        <f t="shared" ref="DI3:DI5" si="24">IF(BX3=FALSE,$DI$2,".")</f>
        <v>ـ تكميل كننده فرم</v>
      </c>
      <c r="DJ3" s="63" t="str">
        <f t="shared" ref="DJ3:DJ5" si="25">IF(BY3=FALSE,$DJ$2,".")</f>
        <v>ـ سمت</v>
      </c>
      <c r="DK3" s="63" t="str">
        <f t="shared" ref="DK3:DK5" si="26">IF(BZ3=FALSE,$DK$2,".")</f>
        <v>ـ تلفن</v>
      </c>
      <c r="DL3" s="63" t="str">
        <f t="shared" ref="DL3:DL5" si="27">IF(CA3=FALSE,$DL$2,".")</f>
        <v>ـ تاريخ</v>
      </c>
      <c r="DM3" s="63" t="str">
        <f t="shared" ref="DM3:DM5" si="28">IF(CB3=FALSE,$DM$2,".")</f>
        <v xml:space="preserve">ـ عمليات باقيمانده </v>
      </c>
      <c r="DN3" s="63" t="str">
        <f t="shared" ref="DN3:DN5" si="29">IF(CC3=FALSE,$DN$2,".")</f>
        <v>ـ رييس  دستگاه</v>
      </c>
      <c r="DO3" s="63" t="str">
        <f>IF(CD3=FALSE,$DO$2,".")</f>
        <v>ـ مدير مالي دستگاه</v>
      </c>
      <c r="DP3" s="63" t="str">
        <f>IF(CE3=FALSE,$DP$2,".")</f>
        <v>آورده خير</v>
      </c>
      <c r="DQ3" s="63" t="str">
        <f>IF(CF3=FALSE,$DQ$2,".")</f>
        <v>.</v>
      </c>
      <c r="DR3" s="63" t="str">
        <f>IF(CG3=FALSE,$DR$2,".")</f>
        <v>ـنام خير</v>
      </c>
      <c r="DS3" s="63" t="str">
        <f>CONCATENATE(CM3,CN3,CO3,CP3,CQ3,CR3,CS3,CT3,CU3,CV3,CW3,CX3,CY3,CZ3,DA3,DB3,DC3,DD3,DE3,DF3,DG3,DH3,DI3,DJ3,DK3,DL3,DM3,DN3,DO3,DP3,DQ3,DR3)</f>
        <v>كد دستگاهـ نام پروژهـ زيربناـ درصد پيشرفت فيزيكيـ سال شروعـ سال خاتمهـ نام پرديسـ شماره ثبت سامانهـ جمع آوردهـ دريافتي از طرحـ اعتبار مورد نياز..ـ نام مشاورـ نام پيمانكارـ تعداد طبقاتـ نوع اسكلت ـ نوع نماـ سيستم سرمايش و گرمايشـ نحوه اجراـ وضعيت پروژهـ علت معرفيـ تكميل كننده فرمـ سمتـ تلفنـ تاريخـ عمليات باقيمانده ـ رييس  دستگاهـ مدير مالي دستگاهآورده خير.ـنام خير</v>
      </c>
      <c r="DT3" s="63"/>
      <c r="DU3" s="63"/>
      <c r="DV3" s="63"/>
      <c r="DW3" s="63"/>
      <c r="DX3" s="63"/>
      <c r="DY3" s="63"/>
      <c r="DZ3" s="63"/>
      <c r="EA3" s="63"/>
      <c r="EB3" s="63"/>
      <c r="EC3" s="63"/>
      <c r="ED3" s="63"/>
      <c r="EE3" s="63"/>
      <c r="EF3" s="63"/>
      <c r="EG3" s="63"/>
      <c r="EH3" s="63"/>
      <c r="EI3" s="63"/>
      <c r="EJ3" s="63"/>
      <c r="EK3" s="63"/>
      <c r="EL3" s="63"/>
      <c r="EM3" s="63"/>
    </row>
    <row r="4" spans="1:143" s="26" customFormat="1" ht="29.25" customHeight="1" x14ac:dyDescent="0.4">
      <c r="A4" s="59">
        <f>SUBTOTAL(9,$BA$3:BA4)</f>
        <v>2</v>
      </c>
      <c r="B4" s="59" t="s">
        <v>568</v>
      </c>
      <c r="C4" s="59" t="str">
        <f>IF(AZ4=1,'فرم 2'!$D$3," ")</f>
        <v xml:space="preserve"> </v>
      </c>
      <c r="D4" s="59" t="str">
        <f>IF(AZ4=1,'فرم 2'!$I$3," ")</f>
        <v xml:space="preserve"> </v>
      </c>
      <c r="E4" s="59" t="str">
        <f>IF(AZ4=1,'فرم 2'!$D$4," ")</f>
        <v xml:space="preserve"> </v>
      </c>
      <c r="F4" s="59">
        <f>IF(AZ4=1,'فرم 2'!$D$6,0)</f>
        <v>0</v>
      </c>
      <c r="G4" s="60" t="str">
        <f>IF(AZ4=1,'فرم 2'!$N$6/100," ")</f>
        <v xml:space="preserve"> </v>
      </c>
      <c r="H4" s="59" t="str">
        <f>IF(AZ4=1,'فرم 2'!$D$7," ")</f>
        <v xml:space="preserve"> </v>
      </c>
      <c r="I4" s="59" t="str">
        <f>IF(AZ4=1,'فرم 2'!$J$7," ")</f>
        <v xml:space="preserve"> </v>
      </c>
      <c r="J4" s="59" t="str">
        <f>IF(AZ4=1,'فرم 2'!$D$5," ")</f>
        <v xml:space="preserve"> </v>
      </c>
      <c r="K4" s="59" t="str">
        <f>IF(AZ4=1,'فرم 2'!$N$5," ")</f>
        <v xml:space="preserve"> </v>
      </c>
      <c r="L4" s="59" t="str">
        <f>IF(AZ4=1,'فرم 2'!$M$7," ")</f>
        <v xml:space="preserve"> </v>
      </c>
      <c r="M4" s="59">
        <f>IF(AZ4=1,'فرم 2'!$G$15+'فرم 2'!$E$15,0)</f>
        <v>0</v>
      </c>
      <c r="N4" s="59">
        <f>IF(AZ4=1,'فرم 2'!$L$15,0)</f>
        <v>0</v>
      </c>
      <c r="O4" s="59">
        <f>IF(AZ4=1,'فرم 2'!$M$15,0)</f>
        <v>0</v>
      </c>
      <c r="P4" s="59">
        <f>SUM(M4:O4)</f>
        <v>0</v>
      </c>
      <c r="Q4" s="61">
        <f>IF(AZ4=1,'فرم 2'!$I$18,0)</f>
        <v>0</v>
      </c>
      <c r="R4" s="59">
        <f>IF(AZ4=1,'فرم 2'!$H$17,0)</f>
        <v>0</v>
      </c>
      <c r="S4" s="59">
        <f>IF(AZ4=1,'فرم 2'!$O$17,0)</f>
        <v>0</v>
      </c>
      <c r="T4" s="59" t="str">
        <f>IF(AZ4=1,'فرم 2'!$M$18," ")</f>
        <v xml:space="preserve"> </v>
      </c>
      <c r="U4" s="59" t="str">
        <f>IF(AZ4=1,'فرم 2'!$F$20," ")</f>
        <v xml:space="preserve"> </v>
      </c>
      <c r="V4" s="59" t="str">
        <f>IF(AZ4=1,'فرم 2'!$L$20," ")</f>
        <v xml:space="preserve"> </v>
      </c>
      <c r="W4" s="59" t="str">
        <f>IF(AZ4=1,'فرم 2'!$D$21," ")</f>
        <v xml:space="preserve"> </v>
      </c>
      <c r="X4" s="59" t="str">
        <f>IF(AZ4=1,'فرم 2'!$H$21," ")</f>
        <v xml:space="preserve"> </v>
      </c>
      <c r="Y4" s="59" t="str">
        <f>IF(AZ4=1,'فرم 2'!$M$21," ")</f>
        <v xml:space="preserve"> </v>
      </c>
      <c r="Z4" s="59" t="str">
        <f>IF(AZ4=1,'فرم 2'!$G$22," ")</f>
        <v xml:space="preserve"> </v>
      </c>
      <c r="AA4" s="59" t="str">
        <f>IF(AZ4=1,'فرم 2'!$M$22," ")</f>
        <v xml:space="preserve"> </v>
      </c>
      <c r="AB4" s="59" t="str">
        <f>IF(AZ4=1,'فرم 2'!$E$25," ")</f>
        <v xml:space="preserve"> </v>
      </c>
      <c r="AC4" s="59">
        <f>IF(AZ4=1,'فرم 2'!$L$25,0)</f>
        <v>0</v>
      </c>
      <c r="AD4" s="59" t="str">
        <f t="shared" si="0"/>
        <v xml:space="preserve"> </v>
      </c>
      <c r="AE4" s="59" t="str">
        <f>IF(AZ4=1,'فرم 2'!$H$34," ")</f>
        <v xml:space="preserve"> </v>
      </c>
      <c r="AF4" s="59" t="str">
        <f>IF(AZ4=1,'فرم 2'!$M$34," ")</f>
        <v xml:space="preserve"> </v>
      </c>
      <c r="AG4" s="59" t="str">
        <f>IF(AZ4=1,'فرم 2'!$E$35," ")</f>
        <v xml:space="preserve"> </v>
      </c>
      <c r="AH4" s="59" t="str">
        <f>IF(AZ4=1,'فرم 2'!$M$35," ")</f>
        <v xml:space="preserve"> </v>
      </c>
      <c r="AI4" s="62" t="str">
        <f>IF(AZ4=1,CK4," ")</f>
        <v xml:space="preserve"> </v>
      </c>
      <c r="AJ4" s="59" t="str">
        <f>IF(AZ4=1,'فرم 2'!$D$36," ")</f>
        <v xml:space="preserve"> </v>
      </c>
      <c r="AK4" s="59">
        <f>IF(AZ4=1,'فرم 2'!$O$16,0)</f>
        <v>0</v>
      </c>
      <c r="AL4" s="59" t="str">
        <f>IF(AZ4=1,CL4," ")</f>
        <v xml:space="preserve"> </v>
      </c>
      <c r="AM4" s="59" t="str">
        <f>IF(AZ4=1,'فرم 2'!$E$16," ")</f>
        <v xml:space="preserve"> </v>
      </c>
      <c r="AN4" s="63"/>
      <c r="AO4" s="63"/>
      <c r="AP4" s="63"/>
      <c r="AQ4" s="63"/>
      <c r="AR4" s="63"/>
      <c r="AS4" s="63"/>
      <c r="AT4" s="63"/>
      <c r="AU4" s="63"/>
      <c r="AV4" s="81"/>
      <c r="AW4" s="63"/>
      <c r="AX4" s="63"/>
      <c r="AY4" s="63"/>
      <c r="AZ4" s="63">
        <f>'فرم 2'!$AC$86</f>
        <v>0</v>
      </c>
      <c r="BA4" s="63">
        <v>1</v>
      </c>
      <c r="BB4" s="63" t="b">
        <f>ISTEXT('فرم 2'!$I$3)</f>
        <v>0</v>
      </c>
      <c r="BC4" s="63" t="b">
        <f>ISTEXT('فرم 2'!$D$4)</f>
        <v>0</v>
      </c>
      <c r="BD4" s="63" t="b">
        <f>ISNUMBER('فرم 2'!$D$6)</f>
        <v>0</v>
      </c>
      <c r="BE4" s="63" t="b">
        <f>IF('فرم 2'!$N$6=0,FALSE,TRUE)</f>
        <v>0</v>
      </c>
      <c r="BF4" s="63" t="b">
        <f>ISNUMBER('فرم 2'!$D$7)</f>
        <v>0</v>
      </c>
      <c r="BG4" s="63" t="b">
        <f>ISNUMBER('فرم 2'!$J$7)</f>
        <v>0</v>
      </c>
      <c r="BH4" s="63" t="b">
        <f>ISTEXT('فرم 2'!$D$5)</f>
        <v>0</v>
      </c>
      <c r="BI4" s="63" t="b">
        <f>ISNUMBER('فرم 2'!$N$5)</f>
        <v>0</v>
      </c>
      <c r="BJ4" s="63" t="b">
        <f>IF('فرم 2'!$O$15=0,FALSE,TRUE)</f>
        <v>0</v>
      </c>
      <c r="BK4" s="63" t="b">
        <f>ISNUMBER('فرم 2'!$H$17)</f>
        <v>1</v>
      </c>
      <c r="BL4" s="63" t="b">
        <f>ISNUMBER('فرم 2'!$O$17)</f>
        <v>0</v>
      </c>
      <c r="BM4" s="63" t="b">
        <f>'فرم 2'!$AC$347</f>
        <v>1</v>
      </c>
      <c r="BN4" s="63" t="b">
        <f>'فرم 2'!$AB$45</f>
        <v>1</v>
      </c>
      <c r="BO4" s="63" t="b">
        <f>ISTEXT('فرم 2'!$F$20)</f>
        <v>0</v>
      </c>
      <c r="BP4" s="63" t="b">
        <f>ISTEXT('فرم 2'!$L$20)</f>
        <v>0</v>
      </c>
      <c r="BQ4" s="63" t="b">
        <f>ISNUMBER('فرم 2'!$D$21)</f>
        <v>0</v>
      </c>
      <c r="BR4" s="63" t="b">
        <f>ISTEXT('فرم 2'!$H$21)</f>
        <v>0</v>
      </c>
      <c r="BS4" s="63" t="b">
        <f>ISTEXT('فرم 2'!$M$21)</f>
        <v>0</v>
      </c>
      <c r="BT4" s="63" t="b">
        <f>ISTEXT('فرم 2'!$G$22)</f>
        <v>0</v>
      </c>
      <c r="BU4" s="63" t="b">
        <f>ISTEXT('فرم 2'!$M$22)</f>
        <v>0</v>
      </c>
      <c r="BV4" s="63" t="b">
        <f>ISTEXT('فرم 2'!$E$25)</f>
        <v>0</v>
      </c>
      <c r="BW4" s="63" t="b">
        <f t="shared" si="1"/>
        <v>0</v>
      </c>
      <c r="BX4" s="63" t="b">
        <f>ISTEXT('فرم 2'!$H$34)</f>
        <v>0</v>
      </c>
      <c r="BY4" s="63" t="b">
        <f>ISTEXT('فرم 2'!$M$34)</f>
        <v>0</v>
      </c>
      <c r="BZ4" s="63" t="b">
        <f>ISTEXT('فرم 2'!$E$35)</f>
        <v>0</v>
      </c>
      <c r="CA4" s="63" t="b">
        <f>ISTEXT('فرم 2'!$M$35)</f>
        <v>0</v>
      </c>
      <c r="CB4" s="63" t="b">
        <f>ISTEXT('فرم 2'!$G$23)</f>
        <v>0</v>
      </c>
      <c r="CC4" s="63" t="b">
        <f>ISTEXT('فرم 2'!$B$32)</f>
        <v>0</v>
      </c>
      <c r="CD4" s="63" t="b">
        <f>ISTEXT('فرم 2'!$J$32)</f>
        <v>0</v>
      </c>
      <c r="CE4" s="63" t="b">
        <f>IF('فرم 2'!E15+'فرم 2'!G15+'فرم 2'!O16,TRUE,FALSE)</f>
        <v>0</v>
      </c>
      <c r="CF4" s="63" t="b">
        <f>'فرم 2'!$AB$15</f>
        <v>1</v>
      </c>
      <c r="CG4" s="63" t="b">
        <f>ISTEXT('فرم 2'!$E$16)</f>
        <v>0</v>
      </c>
      <c r="CH4" s="68">
        <v>1</v>
      </c>
      <c r="CI4" s="63" t="b">
        <f>AND(CB4,CC4,CD4,CA4,BZ4,BY4,BX4,BW4,BV4,BU4,BT4,BS4,BR4,BQ4,BP4,BO4,BN4,BM4,BL4,BK4,BJ4,BI4,BH4,BG4,BF4,BE4,BD4,BC4,BB4,CF4,CG4)</f>
        <v>0</v>
      </c>
      <c r="CJ4" s="63" t="str">
        <f>IF(CH4=2,"كمبود فضاي آموزشي",IF(CH4=4,"اصرار خيرين","كمبود فضاي كمك آموزشي"))</f>
        <v>كمبود فضاي كمك آموزشي</v>
      </c>
      <c r="CK4" s="63" t="str">
        <f>CONCATENATE('فرم 2'!$G$23," ",'فرم 2'!$B$24)</f>
        <v xml:space="preserve"> </v>
      </c>
      <c r="CL4" s="63" t="str">
        <f>CONCATENATE('فرم 2'!$I$11," ",'فرم 2'!$I$12," ",'فرم 2'!$I$13," ",'فرم 2'!$I$14)</f>
        <v xml:space="preserve">   </v>
      </c>
      <c r="CM4" s="63" t="str">
        <f t="shared" si="2"/>
        <v>كد دستگاه</v>
      </c>
      <c r="CN4" s="63" t="str">
        <f t="shared" si="3"/>
        <v>ـ نام پروژه</v>
      </c>
      <c r="CO4" s="63" t="str">
        <f t="shared" si="4"/>
        <v>ـ زيربنا</v>
      </c>
      <c r="CP4" s="63" t="str">
        <f t="shared" si="5"/>
        <v>ـ درصد پيشرفت فيزيكي</v>
      </c>
      <c r="CQ4" s="63" t="str">
        <f t="shared" si="6"/>
        <v>ـ سال شروع</v>
      </c>
      <c r="CR4" s="63" t="str">
        <f t="shared" si="7"/>
        <v>ـ سال خاتمه</v>
      </c>
      <c r="CS4" s="63" t="str">
        <f t="shared" si="8"/>
        <v>ـ نام پرديس</v>
      </c>
      <c r="CT4" s="63" t="str">
        <f t="shared" si="9"/>
        <v>ـ شماره ثبت سامانه</v>
      </c>
      <c r="CU4" s="63" t="str">
        <f t="shared" si="10"/>
        <v>ـ جمع آورده</v>
      </c>
      <c r="CV4" s="63" t="str">
        <f t="shared" si="11"/>
        <v>.</v>
      </c>
      <c r="CW4" s="63" t="str">
        <f t="shared" si="12"/>
        <v>ـ اعتبار مورد نياز</v>
      </c>
      <c r="CX4" s="63" t="str">
        <f t="shared" si="13"/>
        <v>.</v>
      </c>
      <c r="CY4" s="63" t="str">
        <f t="shared" si="14"/>
        <v>.</v>
      </c>
      <c r="CZ4" s="63" t="str">
        <f t="shared" si="15"/>
        <v>ـ نام مشاور</v>
      </c>
      <c r="DA4" s="63" t="str">
        <f t="shared" si="16"/>
        <v>ـ نام پيمانكار</v>
      </c>
      <c r="DB4" s="63" t="str">
        <f t="shared" si="17"/>
        <v>ـ تعداد طبقات</v>
      </c>
      <c r="DC4" s="63" t="str">
        <f t="shared" si="18"/>
        <v xml:space="preserve">ـ نوع اسكلت </v>
      </c>
      <c r="DD4" s="63" t="str">
        <f t="shared" si="19"/>
        <v>ـ نوع نما</v>
      </c>
      <c r="DE4" s="63" t="str">
        <f t="shared" si="20"/>
        <v>ـ سيستم سرمايش و گرمايش</v>
      </c>
      <c r="DF4" s="63" t="str">
        <f t="shared" si="21"/>
        <v>ـ نحوه اجرا</v>
      </c>
      <c r="DG4" s="63" t="str">
        <f t="shared" si="22"/>
        <v>ـ وضعيت پروژه</v>
      </c>
      <c r="DH4" s="63" t="str">
        <f t="shared" si="23"/>
        <v>ـ علت معرفي</v>
      </c>
      <c r="DI4" s="63" t="str">
        <f t="shared" si="24"/>
        <v>ـ تكميل كننده فرم</v>
      </c>
      <c r="DJ4" s="63" t="str">
        <f t="shared" si="25"/>
        <v>ـ سمت</v>
      </c>
      <c r="DK4" s="63" t="str">
        <f t="shared" si="26"/>
        <v>ـ تلفن</v>
      </c>
      <c r="DL4" s="63" t="str">
        <f t="shared" si="27"/>
        <v>ـ تاريخ</v>
      </c>
      <c r="DM4" s="63" t="str">
        <f t="shared" si="28"/>
        <v xml:space="preserve">ـ عمليات باقيمانده </v>
      </c>
      <c r="DN4" s="63" t="str">
        <f t="shared" si="29"/>
        <v>ـ رييس  دستگاه</v>
      </c>
      <c r="DO4" s="63" t="str">
        <f>IF(CD4=FALSE,$DO$2,".")</f>
        <v>ـ مدير مالي دستگاه</v>
      </c>
      <c r="DP4" s="63" t="str">
        <f>IF(CE4=FALSE,$DP$2,".")</f>
        <v>آورده خير</v>
      </c>
      <c r="DQ4" s="63" t="str">
        <f>IF(CF4=FALSE,$DQ$2,".")</f>
        <v>.</v>
      </c>
      <c r="DR4" s="63" t="str">
        <f>IF(CG4=FALSE,$DR$2,".")</f>
        <v>ـنام خير</v>
      </c>
      <c r="DS4" s="63" t="str">
        <f>CONCATENATE(CM4,CN4,CO4,CP4,CQ4,CR4,CS4,CT4,CU4,CV4,CW4,CX4,CY4,CZ4,DA4,DB4,DC4,DD4,DE4,DF4,DG4,DH4,DI4,DJ4,DK4,DL4,DM4,DN4,DO4,DP4,DQ4,DR4)</f>
        <v>كد دستگاهـ نام پروژهـ زيربناـ درصد پيشرفت فيزيكيـ سال شروعـ سال خاتمهـ نام پرديسـ شماره ثبت سامانهـ جمع آورده.ـ اعتبار مورد نياز..ـ نام مشاورـ نام پيمانكارـ تعداد طبقاتـ نوع اسكلت ـ نوع نماـ سيستم سرمايش و گرمايشـ نحوه اجراـ وضعيت پروژهـ علت معرفيـ تكميل كننده فرمـ سمتـ تلفنـ تاريخـ عمليات باقيمانده ـ رييس  دستگاهـ مدير مالي دستگاهآورده خير.ـنام خير</v>
      </c>
      <c r="DT4" s="63"/>
      <c r="DU4" s="63"/>
      <c r="DV4" s="63"/>
      <c r="DW4" s="63"/>
      <c r="DX4" s="63"/>
      <c r="DY4" s="63"/>
      <c r="DZ4" s="63"/>
      <c r="EA4" s="63"/>
      <c r="EB4" s="63"/>
      <c r="EC4" s="63"/>
      <c r="ED4" s="63"/>
      <c r="EE4" s="63"/>
      <c r="EF4" s="63"/>
      <c r="EG4" s="63"/>
      <c r="EH4" s="63"/>
      <c r="EI4" s="63"/>
      <c r="EJ4" s="63"/>
      <c r="EK4" s="63"/>
      <c r="EL4" s="63"/>
      <c r="EM4" s="63"/>
    </row>
    <row r="5" spans="1:143" s="26" customFormat="1" ht="29.25" customHeight="1" x14ac:dyDescent="0.4">
      <c r="A5" s="59">
        <f>SUBTOTAL(9,$BA$3:BA5)</f>
        <v>3</v>
      </c>
      <c r="B5" s="59" t="s">
        <v>568</v>
      </c>
      <c r="C5" s="59" t="str">
        <f>IF(AZ5=1,'فرم 1'!$D$3," ")</f>
        <v xml:space="preserve"> </v>
      </c>
      <c r="D5" s="59" t="str">
        <f>IF(AZ5=1,'فرم 3'!$I$3," ")</f>
        <v xml:space="preserve"> </v>
      </c>
      <c r="E5" s="59" t="str">
        <f>IF(AZ5=1,'فرم 3'!$D$4," ")</f>
        <v xml:space="preserve"> </v>
      </c>
      <c r="F5" s="59">
        <f>IF(AZ5=1,'فرم 3'!$D$6,0)</f>
        <v>0</v>
      </c>
      <c r="G5" s="60" t="str">
        <f>IF(AZ5=1,'فرم 3'!$N$6/100," ")</f>
        <v xml:space="preserve"> </v>
      </c>
      <c r="H5" s="59" t="str">
        <f>IF(AZ5=1,'فرم 3'!$D$7," ")</f>
        <v xml:space="preserve"> </v>
      </c>
      <c r="I5" s="59" t="str">
        <f>IF(AZ5=1,'فرم 3'!$J$7," ")</f>
        <v xml:space="preserve"> </v>
      </c>
      <c r="J5" s="59" t="str">
        <f>IF(AZ5=1,'فرم 3'!$D$5," ")</f>
        <v xml:space="preserve"> </v>
      </c>
      <c r="K5" s="59" t="str">
        <f>IF(AZ5=1,'فرم 3'!$N$5," ")</f>
        <v xml:space="preserve"> </v>
      </c>
      <c r="L5" s="59" t="str">
        <f>IF(AZ5=1,'فرم 3'!$M$7," ")</f>
        <v xml:space="preserve"> </v>
      </c>
      <c r="M5" s="59">
        <f>IF(AZ5=1,'فرم 3'!$G$15+'فرم 3'!$E$15,0)</f>
        <v>0</v>
      </c>
      <c r="N5" s="59">
        <f>IF(AZ5=1,'فرم 3'!$L$15,0)</f>
        <v>0</v>
      </c>
      <c r="O5" s="59">
        <f>IF(AZ5=1,'فرم 3'!$M$15,0)</f>
        <v>0</v>
      </c>
      <c r="P5" s="59">
        <f>SUM(M5:O5)</f>
        <v>0</v>
      </c>
      <c r="Q5" s="61">
        <f>IF(AZ5=1,'فرم 3'!$I$18,0)</f>
        <v>0</v>
      </c>
      <c r="R5" s="59">
        <f>IF(AZ5=1,'فرم 3'!$H$17,0)</f>
        <v>0</v>
      </c>
      <c r="S5" s="59">
        <f>IF(AZ5=1,'فرم 3'!$O$17,0)</f>
        <v>0</v>
      </c>
      <c r="T5" s="59" t="str">
        <f>IF(AZ5=1,'فرم 3'!$M$18," ")</f>
        <v xml:space="preserve"> </v>
      </c>
      <c r="U5" s="59" t="str">
        <f>IF(AZ5=1,'فرم 3'!$F$20," ")</f>
        <v xml:space="preserve"> </v>
      </c>
      <c r="V5" s="59" t="str">
        <f>IF(AZ5=1,'فرم 3'!$L$20," ")</f>
        <v xml:space="preserve"> </v>
      </c>
      <c r="W5" s="59" t="str">
        <f>IF(AZ5=1,'فرم 3'!$D$21," ")</f>
        <v xml:space="preserve"> </v>
      </c>
      <c r="X5" s="59" t="str">
        <f>IF(AZ5=1,'فرم 3'!$H$21," ")</f>
        <v xml:space="preserve"> </v>
      </c>
      <c r="Y5" s="59" t="str">
        <f>IF(AZ5=1,'فرم 3'!$M$21," ")</f>
        <v xml:space="preserve"> </v>
      </c>
      <c r="Z5" s="59" t="str">
        <f>IF(AZ5=1,'فرم 3'!$G$22," ")</f>
        <v xml:space="preserve"> </v>
      </c>
      <c r="AA5" s="59" t="str">
        <f>IF(AZ5=1,'فرم 3'!$M$22," ")</f>
        <v xml:space="preserve"> </v>
      </c>
      <c r="AB5" s="59" t="str">
        <f>IF(AZ5=1,'فرم 3'!$E$25," ")</f>
        <v xml:space="preserve"> </v>
      </c>
      <c r="AC5" s="59">
        <f>IF(AZ5=1,'فرم 3'!$L$25,0)</f>
        <v>0</v>
      </c>
      <c r="AD5" s="59" t="str">
        <f t="shared" si="0"/>
        <v xml:space="preserve"> </v>
      </c>
      <c r="AE5" s="59" t="str">
        <f>IF(AZ5=1,'فرم 3'!$H$34," ")</f>
        <v xml:space="preserve"> </v>
      </c>
      <c r="AF5" s="59" t="str">
        <f>IF(AZ5=1,'فرم 3'!$M$34," ")</f>
        <v xml:space="preserve"> </v>
      </c>
      <c r="AG5" s="59" t="str">
        <f>IF(AZ5=1,'فرم 3'!$E$35," ")</f>
        <v xml:space="preserve"> </v>
      </c>
      <c r="AH5" s="59" t="str">
        <f>IF(AZ5=1,'فرم 3'!$M$35," ")</f>
        <v xml:space="preserve"> </v>
      </c>
      <c r="AI5" s="62" t="str">
        <f>IF(AZ5=1,CK5," ")</f>
        <v xml:space="preserve"> </v>
      </c>
      <c r="AJ5" s="59" t="str">
        <f>IF(AZ5=1,'فرم 3'!$D$36," ")</f>
        <v xml:space="preserve"> </v>
      </c>
      <c r="AK5" s="59">
        <f>IF(AZ5=1,'فرم 3'!$O$16,0)</f>
        <v>0</v>
      </c>
      <c r="AL5" s="59" t="str">
        <f>IF(AZ5=1,CL5," ")</f>
        <v xml:space="preserve"> </v>
      </c>
      <c r="AM5" s="59" t="str">
        <f>IF(AZ5=1,'فرم 3'!$E$16," ")</f>
        <v xml:space="preserve"> </v>
      </c>
      <c r="AN5" s="63"/>
      <c r="AO5" s="63"/>
      <c r="AP5" s="63"/>
      <c r="AQ5" s="63"/>
      <c r="AR5" s="63"/>
      <c r="AS5" s="63"/>
      <c r="AT5" s="63"/>
      <c r="AU5" s="63"/>
      <c r="AV5" s="63"/>
      <c r="AW5" s="63"/>
      <c r="AX5" s="63"/>
      <c r="AY5" s="63"/>
      <c r="AZ5" s="63">
        <f>'فرم 3'!$AC$86</f>
        <v>0</v>
      </c>
      <c r="BA5" s="63">
        <v>1</v>
      </c>
      <c r="BB5" s="63" t="b">
        <f>ISTEXT('فرم 3'!$I$3)</f>
        <v>0</v>
      </c>
      <c r="BC5" s="63" t="b">
        <f>ISTEXT('فرم 3'!$D$4)</f>
        <v>0</v>
      </c>
      <c r="BD5" s="63" t="b">
        <f>ISNUMBER('فرم 3'!$D$6)</f>
        <v>0</v>
      </c>
      <c r="BE5" s="63" t="b">
        <f>IF('فرم 3'!$N$6=0,FALSE,TRUE)</f>
        <v>0</v>
      </c>
      <c r="BF5" s="63" t="b">
        <f>ISNUMBER('فرم 3'!$D$7)</f>
        <v>0</v>
      </c>
      <c r="BG5" s="63" t="b">
        <f>ISNUMBER('فرم 3'!$J$7)</f>
        <v>0</v>
      </c>
      <c r="BH5" s="63" t="b">
        <f>ISTEXT('فرم 3'!$D$5)</f>
        <v>0</v>
      </c>
      <c r="BI5" s="63" t="b">
        <f>ISNUMBER('فرم 3'!$N$5)</f>
        <v>0</v>
      </c>
      <c r="BJ5" s="63" t="b">
        <f>IF('فرم 3'!$O$15=0,FALSE,TRUE)</f>
        <v>0</v>
      </c>
      <c r="BK5" s="63" t="b">
        <f>ISNUMBER('فرم 3'!$H$17)</f>
        <v>1</v>
      </c>
      <c r="BL5" s="63" t="b">
        <f>ISNUMBER('فرم 3'!$O$17)</f>
        <v>0</v>
      </c>
      <c r="BM5" s="63" t="b">
        <f>'فرم 3'!$AC$347</f>
        <v>1</v>
      </c>
      <c r="BN5" s="63" t="b">
        <f>'فرم 3'!$AB$45</f>
        <v>1</v>
      </c>
      <c r="BO5" s="63" t="b">
        <f>ISTEXT('فرم 3'!$F$20)</f>
        <v>0</v>
      </c>
      <c r="BP5" s="63" t="b">
        <f>ISTEXT('فرم 3'!$L$20)</f>
        <v>0</v>
      </c>
      <c r="BQ5" s="63" t="b">
        <f>ISNUMBER('فرم 3'!$D$21)</f>
        <v>0</v>
      </c>
      <c r="BR5" s="63" t="b">
        <f>ISTEXT('فرم 3'!$H$21)</f>
        <v>0</v>
      </c>
      <c r="BS5" s="63" t="b">
        <f>ISTEXT('فرم 3'!$M$21)</f>
        <v>0</v>
      </c>
      <c r="BT5" s="63" t="b">
        <f>ISTEXT('فرم 3'!$G$22)</f>
        <v>0</v>
      </c>
      <c r="BU5" s="63" t="b">
        <f>ISTEXT('فرم 3'!$M$22)</f>
        <v>0</v>
      </c>
      <c r="BV5" s="63" t="b">
        <f>ISTEXT('فرم 3'!$E$25)</f>
        <v>0</v>
      </c>
      <c r="BW5" s="63" t="b">
        <f t="shared" si="1"/>
        <v>0</v>
      </c>
      <c r="BX5" s="63" t="b">
        <f>ISTEXT('فرم 3'!$H$34)</f>
        <v>0</v>
      </c>
      <c r="BY5" s="63" t="b">
        <f>ISTEXT('فرم 3'!$M$34)</f>
        <v>0</v>
      </c>
      <c r="BZ5" s="63" t="b">
        <f>ISTEXT('فرم 3'!$E$35)</f>
        <v>0</v>
      </c>
      <c r="CA5" s="63" t="b">
        <f>ISTEXT('فرم 3'!$M$35)</f>
        <v>0</v>
      </c>
      <c r="CB5" s="63" t="b">
        <f>ISTEXT('فرم 3'!$G$23)</f>
        <v>0</v>
      </c>
      <c r="CC5" s="63" t="b">
        <f>ISTEXT('فرم 3'!$B$32)</f>
        <v>0</v>
      </c>
      <c r="CD5" s="63" t="b">
        <f>ISTEXT('فرم 3'!$J$32)</f>
        <v>0</v>
      </c>
      <c r="CE5" s="63" t="b">
        <f>IF('فرم 3'!E15+'فرم 3'!G15+'فرم 3'!O16,TRUE,FALSE)</f>
        <v>0</v>
      </c>
      <c r="CF5" s="63" t="b">
        <f>'فرم 3'!$AB$15</f>
        <v>1</v>
      </c>
      <c r="CG5" s="63" t="b">
        <f>ISTEXT('فرم 3'!$E$16)</f>
        <v>0</v>
      </c>
      <c r="CH5" s="68">
        <v>1</v>
      </c>
      <c r="CI5" s="63" t="b">
        <f>AND(CB5,CC5,CD5,CA5,BZ5,BY5,BX5,BW5,BV5,BU5,BT5,BS5,BR5,BQ5,BP5,BO5,BN5,BM5,BL5,BK5,BJ5,BI5,BH5,BG5,BF5,BE5,BD5,BC5,BB5,CE5,CF5,CG5)</f>
        <v>0</v>
      </c>
      <c r="CJ5" s="63" t="str">
        <f>IF(CH5=2,"كمبود فضاي آموزشي",IF(CH5=4,"اصرار خيرين","كمبود فضاي كمك آموزشي"))</f>
        <v>كمبود فضاي كمك آموزشي</v>
      </c>
      <c r="CK5" s="63" t="str">
        <f>CONCATENATE('فرم 3'!$G$23," ",'فرم 3'!$B$24)</f>
        <v xml:space="preserve"> </v>
      </c>
      <c r="CL5" s="63" t="str">
        <f>CONCATENATE('فرم 3'!$I$11," ",'فرم 3'!$I$12," ",'فرم 3'!$I$13," ",'فرم 3'!$I$14)</f>
        <v xml:space="preserve">   </v>
      </c>
      <c r="CM5" s="63" t="str">
        <f t="shared" si="2"/>
        <v>كد دستگاه</v>
      </c>
      <c r="CN5" s="63" t="str">
        <f t="shared" si="3"/>
        <v>ـ نام پروژه</v>
      </c>
      <c r="CO5" s="63" t="str">
        <f t="shared" si="4"/>
        <v>ـ زيربنا</v>
      </c>
      <c r="CP5" s="63" t="str">
        <f t="shared" si="5"/>
        <v>ـ درصد پيشرفت فيزيكي</v>
      </c>
      <c r="CQ5" s="63" t="str">
        <f t="shared" si="6"/>
        <v>ـ سال شروع</v>
      </c>
      <c r="CR5" s="63" t="str">
        <f t="shared" si="7"/>
        <v>ـ سال خاتمه</v>
      </c>
      <c r="CS5" s="63" t="str">
        <f t="shared" si="8"/>
        <v>ـ نام پرديس</v>
      </c>
      <c r="CT5" s="63" t="str">
        <f t="shared" si="9"/>
        <v>ـ شماره ثبت سامانه</v>
      </c>
      <c r="CU5" s="63" t="str">
        <f t="shared" si="10"/>
        <v>ـ جمع آورده</v>
      </c>
      <c r="CV5" s="63" t="str">
        <f t="shared" si="11"/>
        <v>.</v>
      </c>
      <c r="CW5" s="63" t="str">
        <f t="shared" si="12"/>
        <v>ـ اعتبار مورد نياز</v>
      </c>
      <c r="CX5" s="63" t="str">
        <f t="shared" si="13"/>
        <v>.</v>
      </c>
      <c r="CY5" s="63" t="str">
        <f t="shared" si="14"/>
        <v>.</v>
      </c>
      <c r="CZ5" s="63" t="str">
        <f t="shared" si="15"/>
        <v>ـ نام مشاور</v>
      </c>
      <c r="DA5" s="63" t="str">
        <f t="shared" si="16"/>
        <v>ـ نام پيمانكار</v>
      </c>
      <c r="DB5" s="63" t="str">
        <f t="shared" si="17"/>
        <v>ـ تعداد طبقات</v>
      </c>
      <c r="DC5" s="63" t="str">
        <f t="shared" si="18"/>
        <v xml:space="preserve">ـ نوع اسكلت </v>
      </c>
      <c r="DD5" s="63" t="str">
        <f t="shared" si="19"/>
        <v>ـ نوع نما</v>
      </c>
      <c r="DE5" s="63" t="str">
        <f t="shared" si="20"/>
        <v>ـ سيستم سرمايش و گرمايش</v>
      </c>
      <c r="DF5" s="63" t="str">
        <f t="shared" si="21"/>
        <v>ـ نحوه اجرا</v>
      </c>
      <c r="DG5" s="63" t="str">
        <f t="shared" si="22"/>
        <v>ـ وضعيت پروژه</v>
      </c>
      <c r="DH5" s="63" t="str">
        <f t="shared" si="23"/>
        <v>ـ علت معرفي</v>
      </c>
      <c r="DI5" s="63" t="str">
        <f t="shared" si="24"/>
        <v>ـ تكميل كننده فرم</v>
      </c>
      <c r="DJ5" s="63" t="str">
        <f t="shared" si="25"/>
        <v>ـ سمت</v>
      </c>
      <c r="DK5" s="63" t="str">
        <f t="shared" si="26"/>
        <v>ـ تلفن</v>
      </c>
      <c r="DL5" s="63" t="str">
        <f t="shared" si="27"/>
        <v>ـ تاريخ</v>
      </c>
      <c r="DM5" s="63" t="str">
        <f t="shared" si="28"/>
        <v xml:space="preserve">ـ عمليات باقيمانده </v>
      </c>
      <c r="DN5" s="63" t="str">
        <f t="shared" si="29"/>
        <v>ـ رييس  دستگاه</v>
      </c>
      <c r="DO5" s="63" t="str">
        <f>IF(CD5=FALSE,$DO$2,".")</f>
        <v>ـ مدير مالي دستگاه</v>
      </c>
      <c r="DP5" s="63" t="str">
        <f>IF(CE5=FALSE,$DP$2,".")</f>
        <v>آورده خير</v>
      </c>
      <c r="DQ5" s="63" t="str">
        <f>IF(CF5=FALSE,$DQ$2,".")</f>
        <v>.</v>
      </c>
      <c r="DR5" s="63" t="str">
        <f>IF(CG5=FALSE,$DR$2,".")</f>
        <v>ـنام خير</v>
      </c>
      <c r="DS5" s="63" t="str">
        <f>CONCATENATE(CM5,CN5,CO5,CP5,CQ5,CR5,CS5,CT5,CU5,CV5,CW5,CX5,CY5,CZ5,DA5,DB5,DC5,DD5,DE5,DF5,DG5,DH5,DI5,DJ5,DK5,DL5,DM5,DN5,DO5,DP5,DQ5,DR5)</f>
        <v>كد دستگاهـ نام پروژهـ زيربناـ درصد پيشرفت فيزيكيـ سال شروعـ سال خاتمهـ نام پرديسـ شماره ثبت سامانهـ جمع آورده.ـ اعتبار مورد نياز..ـ نام مشاورـ نام پيمانكارـ تعداد طبقاتـ نوع اسكلت ـ نوع نماـ سيستم سرمايش و گرمايشـ نحوه اجراـ وضعيت پروژهـ علت معرفيـ تكميل كننده فرمـ سمتـ تلفنـ تاريخـ عمليات باقيمانده ـ رييس  دستگاهـ مدير مالي دستگاهآورده خير.ـنام خير</v>
      </c>
      <c r="DT5" s="63"/>
      <c r="DU5" s="63"/>
      <c r="DV5" s="63"/>
      <c r="DW5" s="63"/>
      <c r="DX5" s="63"/>
      <c r="DY5" s="63"/>
      <c r="DZ5" s="63"/>
      <c r="EA5" s="63"/>
      <c r="EB5" s="63"/>
      <c r="EC5" s="63"/>
      <c r="ED5" s="63"/>
      <c r="EE5" s="63"/>
      <c r="EF5" s="63"/>
      <c r="EG5" s="63"/>
      <c r="EH5" s="63"/>
      <c r="EI5" s="63"/>
      <c r="EJ5" s="63"/>
      <c r="EK5" s="63"/>
      <c r="EL5" s="63"/>
      <c r="EM5" s="63"/>
    </row>
    <row r="6" spans="1:143" ht="19.5" customHeight="1" x14ac:dyDescent="0.4">
      <c r="BA6" s="21">
        <v>1</v>
      </c>
    </row>
    <row r="7" spans="1:143" ht="19.5" customHeight="1" x14ac:dyDescent="0.4">
      <c r="BA7" s="21">
        <v>1</v>
      </c>
    </row>
    <row r="8" spans="1:143" ht="19.5" customHeight="1" x14ac:dyDescent="0.4">
      <c r="BA8" s="21">
        <v>1</v>
      </c>
    </row>
    <row r="9" spans="1:143" ht="19.5" customHeight="1" x14ac:dyDescent="0.4">
      <c r="BA9" s="21">
        <v>1</v>
      </c>
    </row>
    <row r="10" spans="1:143" ht="19.5" customHeight="1" x14ac:dyDescent="0.4">
      <c r="BA10" s="21">
        <v>1</v>
      </c>
    </row>
    <row r="11" spans="1:143" ht="19.5" customHeight="1" x14ac:dyDescent="0.4">
      <c r="BA11" s="21">
        <v>1</v>
      </c>
    </row>
    <row r="12" spans="1:143" ht="19.5" customHeight="1" x14ac:dyDescent="0.4">
      <c r="BA12" s="21">
        <v>1</v>
      </c>
    </row>
    <row r="13" spans="1:143" ht="19.5" customHeight="1" x14ac:dyDescent="0.4">
      <c r="BA13" s="21">
        <v>1</v>
      </c>
    </row>
    <row r="14" spans="1:143" ht="19.5" customHeight="1" x14ac:dyDescent="0.4">
      <c r="BA14" s="21">
        <v>1</v>
      </c>
    </row>
    <row r="15" spans="1:143" ht="19.5" customHeight="1" x14ac:dyDescent="0.4">
      <c r="BA15" s="21">
        <v>1</v>
      </c>
    </row>
    <row r="16" spans="1:143" ht="19.5" customHeight="1" x14ac:dyDescent="0.4">
      <c r="BA16" s="21">
        <v>1</v>
      </c>
    </row>
    <row r="17" spans="53:53" ht="19.5" customHeight="1" x14ac:dyDescent="0.4">
      <c r="BA17" s="21">
        <v>1</v>
      </c>
    </row>
    <row r="18" spans="53:53" ht="19.5" customHeight="1" x14ac:dyDescent="0.4">
      <c r="BA18" s="21">
        <v>1</v>
      </c>
    </row>
    <row r="19" spans="53:53" ht="19.5" customHeight="1" x14ac:dyDescent="0.4">
      <c r="BA19" s="21">
        <v>1</v>
      </c>
    </row>
    <row r="20" spans="53:53" ht="19.5" customHeight="1" x14ac:dyDescent="0.4"/>
    <row r="21" spans="53:53" ht="19.5" customHeight="1" x14ac:dyDescent="0.4"/>
    <row r="22" spans="53:53" ht="19.5" customHeight="1" x14ac:dyDescent="0.4"/>
    <row r="23" spans="53:53" ht="19.5" customHeight="1" x14ac:dyDescent="0.4"/>
    <row r="24" spans="53:53" ht="19.5" customHeight="1" x14ac:dyDescent="0.4"/>
    <row r="25" spans="53:53" ht="19.5" customHeight="1" x14ac:dyDescent="0.4"/>
    <row r="26" spans="53:53" ht="19.5" customHeight="1" x14ac:dyDescent="0.4"/>
    <row r="27" spans="53:53" ht="19.5" customHeight="1" x14ac:dyDescent="0.4"/>
    <row r="28" spans="53:53" ht="19.5" customHeight="1" x14ac:dyDescent="0.4"/>
    <row r="29" spans="53:53" ht="19.5" customHeight="1" x14ac:dyDescent="0.4"/>
    <row r="30" spans="53:53" ht="19.5" customHeight="1" x14ac:dyDescent="0.4"/>
    <row r="31" spans="53:53" ht="19.5" customHeight="1" x14ac:dyDescent="0.4"/>
    <row r="32" spans="53:53" ht="19.5" customHeight="1" x14ac:dyDescent="0.4"/>
    <row r="33" ht="19.5" customHeight="1" x14ac:dyDescent="0.4"/>
    <row r="34" ht="19.5" customHeight="1" x14ac:dyDescent="0.4"/>
    <row r="35" ht="19.5" customHeight="1" x14ac:dyDescent="0.4"/>
    <row r="36" ht="19.5" customHeight="1" x14ac:dyDescent="0.4"/>
    <row r="37" ht="19.5" customHeight="1" x14ac:dyDescent="0.4"/>
    <row r="38" ht="19.5" customHeight="1" x14ac:dyDescent="0.4"/>
    <row r="39" ht="19.5" customHeight="1" x14ac:dyDescent="0.4"/>
    <row r="40" ht="19.5" customHeight="1" x14ac:dyDescent="0.4"/>
    <row r="41" ht="19.5" customHeight="1" x14ac:dyDescent="0.4"/>
    <row r="42" ht="19.5" customHeight="1" x14ac:dyDescent="0.4"/>
    <row r="43" ht="19.5" customHeight="1" x14ac:dyDescent="0.4"/>
    <row r="44" ht="19.5" customHeight="1" x14ac:dyDescent="0.4"/>
    <row r="45" ht="19.5" customHeight="1" x14ac:dyDescent="0.4"/>
    <row r="46" ht="19.5" customHeight="1" x14ac:dyDescent="0.4"/>
    <row r="47" ht="19.5" customHeight="1" x14ac:dyDescent="0.4"/>
    <row r="48" ht="19.5" customHeight="1" x14ac:dyDescent="0.4"/>
    <row r="49" ht="19.5" customHeight="1" x14ac:dyDescent="0.4"/>
    <row r="50" ht="19.5" customHeight="1" x14ac:dyDescent="0.4"/>
    <row r="51" ht="19.5" customHeight="1" x14ac:dyDescent="0.4"/>
    <row r="52" ht="19.5" customHeight="1" x14ac:dyDescent="0.4"/>
    <row r="53" ht="19.5"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row r="61" ht="19.5" customHeight="1" x14ac:dyDescent="0.4"/>
    <row r="62" ht="19.5" customHeight="1" x14ac:dyDescent="0.4"/>
    <row r="63" ht="19.5" customHeight="1" x14ac:dyDescent="0.4"/>
    <row r="64"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row r="140" ht="19.5" customHeight="1" x14ac:dyDescent="0.4"/>
    <row r="141" ht="19.5" customHeight="1" x14ac:dyDescent="0.4"/>
    <row r="142" ht="19.5" customHeight="1" x14ac:dyDescent="0.4"/>
    <row r="143" ht="19.5" customHeight="1" x14ac:dyDescent="0.4"/>
    <row r="144" ht="19.5" customHeight="1" x14ac:dyDescent="0.4"/>
    <row r="145" ht="19.5" customHeight="1" x14ac:dyDescent="0.4"/>
    <row r="146" ht="19.5" customHeight="1" x14ac:dyDescent="0.4"/>
    <row r="147" ht="19.5" customHeight="1" x14ac:dyDescent="0.4"/>
    <row r="148" ht="19.5" customHeight="1" x14ac:dyDescent="0.4"/>
    <row r="149" ht="19.5" customHeight="1" x14ac:dyDescent="0.4"/>
    <row r="150" ht="19.5" customHeight="1" x14ac:dyDescent="0.4"/>
    <row r="151" ht="19.5" customHeight="1" x14ac:dyDescent="0.4"/>
    <row r="152" ht="19.5" customHeight="1" x14ac:dyDescent="0.4"/>
    <row r="153" ht="19.5" customHeight="1" x14ac:dyDescent="0.4"/>
    <row r="154" ht="19.5" customHeight="1" x14ac:dyDescent="0.4"/>
    <row r="155" ht="19.5" customHeight="1" x14ac:dyDescent="0.4"/>
    <row r="156" ht="19.5" customHeight="1" x14ac:dyDescent="0.4"/>
    <row r="157" ht="19.5" customHeight="1" x14ac:dyDescent="0.4"/>
    <row r="158" ht="19.5" customHeight="1" x14ac:dyDescent="0.4"/>
    <row r="159" ht="19.5" customHeight="1" x14ac:dyDescent="0.4"/>
    <row r="160" ht="19.5" customHeight="1" x14ac:dyDescent="0.4"/>
    <row r="161" ht="19.5" customHeight="1" x14ac:dyDescent="0.4"/>
    <row r="162" ht="19.5" customHeight="1" x14ac:dyDescent="0.4"/>
    <row r="163" ht="19.5" customHeight="1" x14ac:dyDescent="0.4"/>
    <row r="164" ht="19.5" customHeight="1" x14ac:dyDescent="0.4"/>
    <row r="165" ht="19.5" customHeight="1" x14ac:dyDescent="0.4"/>
    <row r="166" ht="19.5" customHeight="1" x14ac:dyDescent="0.4"/>
    <row r="167" ht="19.5" customHeight="1" x14ac:dyDescent="0.4"/>
    <row r="168" ht="19.5" customHeight="1" x14ac:dyDescent="0.4"/>
    <row r="169" ht="19.5" customHeight="1" x14ac:dyDescent="0.4"/>
    <row r="170" ht="19.5" customHeight="1" x14ac:dyDescent="0.4"/>
    <row r="171" ht="19.5" customHeight="1" x14ac:dyDescent="0.4"/>
    <row r="172" ht="19.5" customHeight="1" x14ac:dyDescent="0.4"/>
    <row r="173" ht="19.5" customHeight="1" x14ac:dyDescent="0.4"/>
    <row r="174" ht="19.5" customHeight="1" x14ac:dyDescent="0.4"/>
    <row r="175" ht="19.5" customHeight="1" x14ac:dyDescent="0.4"/>
    <row r="176" ht="19.5" customHeight="1" x14ac:dyDescent="0.4"/>
    <row r="177" ht="19.5" customHeight="1" x14ac:dyDescent="0.4"/>
    <row r="178" ht="19.5" customHeight="1" x14ac:dyDescent="0.4"/>
    <row r="179" ht="19.5" customHeight="1" x14ac:dyDescent="0.4"/>
    <row r="180" ht="19.5" customHeight="1" x14ac:dyDescent="0.4"/>
    <row r="181" ht="19.5" customHeight="1" x14ac:dyDescent="0.4"/>
    <row r="182" ht="19.5" customHeight="1" x14ac:dyDescent="0.4"/>
    <row r="183" ht="19.5" customHeight="1" x14ac:dyDescent="0.4"/>
    <row r="184" ht="19.5" customHeight="1" x14ac:dyDescent="0.4"/>
    <row r="185" ht="19.5" customHeight="1" x14ac:dyDescent="0.4"/>
    <row r="186" ht="19.5" customHeight="1" x14ac:dyDescent="0.4"/>
    <row r="187" ht="19.5" customHeight="1" x14ac:dyDescent="0.4"/>
    <row r="188" ht="19.5" customHeight="1" x14ac:dyDescent="0.4"/>
    <row r="189" ht="19.5" customHeight="1" x14ac:dyDescent="0.4"/>
    <row r="190" ht="19.5" customHeight="1" x14ac:dyDescent="0.4"/>
    <row r="191" ht="19.5" customHeight="1" x14ac:dyDescent="0.4"/>
    <row r="192" ht="19.5" customHeight="1" x14ac:dyDescent="0.4"/>
    <row r="193" ht="19.5" customHeight="1" x14ac:dyDescent="0.4"/>
    <row r="194" ht="19.5" customHeight="1" x14ac:dyDescent="0.4"/>
    <row r="195" ht="19.5" customHeight="1" x14ac:dyDescent="0.4"/>
    <row r="196" ht="19.5" customHeight="1" x14ac:dyDescent="0.4"/>
    <row r="197" ht="19.5" customHeight="1" x14ac:dyDescent="0.4"/>
    <row r="198" ht="19.5" customHeight="1" x14ac:dyDescent="0.4"/>
    <row r="199" ht="19.5" customHeight="1" x14ac:dyDescent="0.4"/>
    <row r="200" ht="19.5" customHeight="1" x14ac:dyDescent="0.4"/>
    <row r="201" ht="19.5" customHeight="1" x14ac:dyDescent="0.4"/>
    <row r="202" ht="19.5" customHeight="1" x14ac:dyDescent="0.4"/>
    <row r="203" ht="19.5" customHeight="1" x14ac:dyDescent="0.4"/>
    <row r="204" ht="19.5" customHeight="1" x14ac:dyDescent="0.4"/>
    <row r="205" ht="19.5" customHeight="1" x14ac:dyDescent="0.4"/>
    <row r="206" ht="19.5" customHeight="1" x14ac:dyDescent="0.4"/>
    <row r="207" ht="19.5" customHeight="1" x14ac:dyDescent="0.4"/>
    <row r="208" ht="19.5" customHeight="1" x14ac:dyDescent="0.4"/>
    <row r="209" ht="19.5" customHeight="1" x14ac:dyDescent="0.4"/>
    <row r="210" ht="19.5" customHeight="1" x14ac:dyDescent="0.4"/>
    <row r="211" ht="19.5" customHeight="1" x14ac:dyDescent="0.4"/>
    <row r="212" ht="19.5" customHeight="1" x14ac:dyDescent="0.4"/>
    <row r="213" ht="19.5" customHeight="1" x14ac:dyDescent="0.4"/>
    <row r="214" ht="19.5" customHeight="1" x14ac:dyDescent="0.4"/>
    <row r="215" ht="19.5" customHeight="1" x14ac:dyDescent="0.4"/>
    <row r="216" ht="19.5" customHeight="1" x14ac:dyDescent="0.4"/>
    <row r="217" ht="19.5" customHeight="1" x14ac:dyDescent="0.4"/>
    <row r="218" ht="19.5" customHeight="1" x14ac:dyDescent="0.4"/>
    <row r="219" ht="19.5" customHeight="1" x14ac:dyDescent="0.4"/>
    <row r="220" ht="19.5" customHeight="1" x14ac:dyDescent="0.4"/>
    <row r="221" ht="19.5" customHeight="1" x14ac:dyDescent="0.4"/>
    <row r="222" ht="19.5" customHeight="1" x14ac:dyDescent="0.4"/>
    <row r="223" ht="19.5" customHeight="1" x14ac:dyDescent="0.4"/>
    <row r="224" ht="19.5" customHeight="1" x14ac:dyDescent="0.4"/>
    <row r="225" ht="19.5" customHeight="1" x14ac:dyDescent="0.4"/>
    <row r="226" ht="19.5" customHeight="1" x14ac:dyDescent="0.4"/>
    <row r="227" ht="19.5" customHeight="1" x14ac:dyDescent="0.4"/>
    <row r="228" ht="19.5" customHeight="1" x14ac:dyDescent="0.4"/>
    <row r="229" ht="19.5" customHeight="1" x14ac:dyDescent="0.4"/>
    <row r="230" ht="19.5" customHeight="1" x14ac:dyDescent="0.4"/>
    <row r="231" ht="19.5" customHeight="1" x14ac:dyDescent="0.4"/>
    <row r="232" ht="19.5" customHeight="1" x14ac:dyDescent="0.4"/>
    <row r="233" ht="19.5" customHeight="1" x14ac:dyDescent="0.4"/>
    <row r="234" ht="19.5" customHeight="1" x14ac:dyDescent="0.4"/>
    <row r="235" ht="19.5" customHeight="1" x14ac:dyDescent="0.4"/>
    <row r="236" ht="19.5" customHeight="1" x14ac:dyDescent="0.4"/>
    <row r="237" ht="19.5" customHeight="1" x14ac:dyDescent="0.4"/>
    <row r="238" ht="19.5" customHeight="1" x14ac:dyDescent="0.4"/>
    <row r="239" ht="19.5" customHeight="1" x14ac:dyDescent="0.4"/>
    <row r="240" ht="19.5" customHeight="1" x14ac:dyDescent="0.4"/>
    <row r="241" ht="19.5" customHeight="1" x14ac:dyDescent="0.4"/>
    <row r="242" ht="19.5" customHeight="1" x14ac:dyDescent="0.4"/>
    <row r="243" ht="19.5" customHeight="1" x14ac:dyDescent="0.4"/>
    <row r="244" ht="19.5" customHeight="1" x14ac:dyDescent="0.4"/>
    <row r="245" ht="19.5" customHeight="1" x14ac:dyDescent="0.4"/>
    <row r="246" ht="19.5" customHeight="1" x14ac:dyDescent="0.4"/>
    <row r="247" ht="19.5" customHeight="1" x14ac:dyDescent="0.4"/>
    <row r="248" ht="19.5" customHeight="1" x14ac:dyDescent="0.4"/>
    <row r="249" ht="19.5" customHeight="1" x14ac:dyDescent="0.4"/>
    <row r="250" ht="19.5" customHeight="1" x14ac:dyDescent="0.4"/>
    <row r="251" ht="19.5" customHeight="1" x14ac:dyDescent="0.4"/>
    <row r="252" ht="19.5" customHeight="1" x14ac:dyDescent="0.4"/>
    <row r="253" ht="19.5" customHeight="1" x14ac:dyDescent="0.4"/>
    <row r="254" ht="19.5" customHeight="1" x14ac:dyDescent="0.4"/>
    <row r="255" ht="19.5" customHeight="1" x14ac:dyDescent="0.4"/>
    <row r="256" ht="19.5" customHeight="1" x14ac:dyDescent="0.4"/>
    <row r="257" ht="19.5" customHeight="1" x14ac:dyDescent="0.4"/>
    <row r="258" ht="19.5" customHeight="1" x14ac:dyDescent="0.4"/>
    <row r="259" ht="19.5" customHeight="1" x14ac:dyDescent="0.4"/>
    <row r="260" ht="19.5" customHeight="1" x14ac:dyDescent="0.4"/>
    <row r="261" ht="19.5" customHeight="1" x14ac:dyDescent="0.4"/>
    <row r="262" ht="19.5" customHeight="1" x14ac:dyDescent="0.4"/>
    <row r="263" ht="19.5" customHeight="1" x14ac:dyDescent="0.4"/>
    <row r="264" ht="19.5" customHeight="1" x14ac:dyDescent="0.4"/>
    <row r="265" ht="19.5" customHeight="1" x14ac:dyDescent="0.4"/>
    <row r="266" ht="19.5" customHeight="1" x14ac:dyDescent="0.4"/>
    <row r="267" ht="19.5" customHeight="1" x14ac:dyDescent="0.4"/>
    <row r="268" ht="19.5" customHeight="1" x14ac:dyDescent="0.4"/>
    <row r="269" ht="19.5" customHeight="1" x14ac:dyDescent="0.4"/>
    <row r="270" ht="19.5" customHeight="1" x14ac:dyDescent="0.4"/>
    <row r="271" ht="19.5" customHeight="1" x14ac:dyDescent="0.4"/>
    <row r="272" ht="19.5" customHeight="1" x14ac:dyDescent="0.4"/>
    <row r="273" ht="19.5" customHeight="1" x14ac:dyDescent="0.4"/>
    <row r="274" ht="19.5" customHeight="1" x14ac:dyDescent="0.4"/>
    <row r="275" ht="19.5" customHeight="1" x14ac:dyDescent="0.4"/>
    <row r="276" ht="19.5" customHeight="1" x14ac:dyDescent="0.4"/>
    <row r="277" ht="19.5" customHeight="1" x14ac:dyDescent="0.4"/>
    <row r="278" ht="19.5" customHeight="1" x14ac:dyDescent="0.4"/>
    <row r="279" ht="19.5" customHeight="1" x14ac:dyDescent="0.4"/>
    <row r="280" ht="19.5" customHeight="1" x14ac:dyDescent="0.4"/>
    <row r="281" ht="19.5" customHeight="1" x14ac:dyDescent="0.4"/>
    <row r="282" ht="19.5" customHeight="1" x14ac:dyDescent="0.4"/>
    <row r="283" ht="19.5" customHeight="1" x14ac:dyDescent="0.4"/>
    <row r="284" ht="19.5" customHeight="1" x14ac:dyDescent="0.4"/>
    <row r="285" ht="19.5" customHeight="1" x14ac:dyDescent="0.4"/>
    <row r="286" ht="19.5" customHeight="1" x14ac:dyDescent="0.4"/>
    <row r="287" ht="19.5" customHeight="1" x14ac:dyDescent="0.4"/>
    <row r="288" ht="19.5" customHeight="1" x14ac:dyDescent="0.4"/>
    <row r="289" ht="19.5" customHeight="1" x14ac:dyDescent="0.4"/>
    <row r="290" ht="19.5" customHeight="1" x14ac:dyDescent="0.4"/>
    <row r="291" ht="19.5" customHeight="1" x14ac:dyDescent="0.4"/>
    <row r="292" ht="19.5" customHeight="1" x14ac:dyDescent="0.4"/>
    <row r="293" ht="19.5" customHeight="1" x14ac:dyDescent="0.4"/>
    <row r="294" ht="19.5" customHeight="1" x14ac:dyDescent="0.4"/>
    <row r="295" ht="19.5" customHeight="1" x14ac:dyDescent="0.4"/>
    <row r="296" ht="19.5" customHeight="1" x14ac:dyDescent="0.4"/>
    <row r="297" ht="19.5" customHeight="1" x14ac:dyDescent="0.4"/>
    <row r="298" ht="19.5" customHeight="1" x14ac:dyDescent="0.4"/>
    <row r="299" ht="19.5" customHeight="1" x14ac:dyDescent="0.4"/>
    <row r="300" ht="19.5" customHeight="1" x14ac:dyDescent="0.4"/>
    <row r="301" ht="19.5" customHeight="1" x14ac:dyDescent="0.4"/>
    <row r="302" ht="19.5" customHeight="1" x14ac:dyDescent="0.4"/>
    <row r="303" ht="19.5" customHeight="1" x14ac:dyDescent="0.4"/>
  </sheetData>
  <sheetProtection password="CC7D" sheet="1" objects="1" scenarios="1"/>
  <autoFilter ref="A2:BA5"/>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فرم 1</vt:lpstr>
      <vt:lpstr>فرم 2</vt:lpstr>
      <vt:lpstr>فرم 3</vt:lpstr>
      <vt:lpstr>ليست</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Hojat Elahi</dc:creator>
  <cp:lastModifiedBy>parian</cp:lastModifiedBy>
  <cp:lastPrinted>2019-05-21T06:10:20Z</cp:lastPrinted>
  <dcterms:created xsi:type="dcterms:W3CDTF">2019-04-13T11:02:09Z</dcterms:created>
  <dcterms:modified xsi:type="dcterms:W3CDTF">2019-05-29T09:34:18Z</dcterms:modified>
</cp:coreProperties>
</file>